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Katarina\Desktop\"/>
    </mc:Choice>
  </mc:AlternateContent>
  <xr:revisionPtr revIDLastSave="0" documentId="13_ncr:1_{B5AE4600-7D89-4DF2-A131-636718A88490}"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E329" i="9" s="1"/>
  <c r="B329" i="9" s="1"/>
  <c r="F329" i="9"/>
  <c r="H328" i="9"/>
  <c r="E328" i="9" s="1"/>
  <c r="B328" i="9" s="1"/>
  <c r="G328" i="9"/>
  <c r="F328" i="9"/>
  <c r="H327" i="9"/>
  <c r="G327" i="9"/>
  <c r="F327" i="9"/>
  <c r="E327" i="9"/>
  <c r="B327" i="9" s="1"/>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E320" i="9" s="1"/>
  <c r="B320" i="9" s="1"/>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F305" i="9"/>
  <c r="E305" i="9"/>
  <c r="H304" i="9"/>
  <c r="G304" i="9"/>
  <c r="E304" i="9" s="1"/>
  <c r="F304" i="9"/>
  <c r="F298" i="9" s="1"/>
  <c r="H303" i="9"/>
  <c r="G303" i="9"/>
  <c r="F303" i="9"/>
  <c r="F302" i="9"/>
  <c r="F301" i="9"/>
  <c r="F300" i="9"/>
  <c r="F299" i="9"/>
  <c r="F297" i="9"/>
  <c r="L296" i="9"/>
  <c r="F296" i="9" s="1"/>
  <c r="H296" i="9"/>
  <c r="F295" i="9"/>
  <c r="I294" i="9"/>
  <c r="H294" i="9"/>
  <c r="F294" i="9"/>
  <c r="E293" i="9"/>
  <c r="M292" i="9"/>
  <c r="L292" i="9"/>
  <c r="E292" i="9"/>
  <c r="M291" i="9"/>
  <c r="F291" i="9" s="1"/>
  <c r="B291" i="9" s="1"/>
  <c r="L291" i="9"/>
  <c r="E291" i="9"/>
  <c r="M290" i="9"/>
  <c r="L290" i="9"/>
  <c r="F290" i="9" s="1"/>
  <c r="E290" i="9"/>
  <c r="M289" i="9"/>
  <c r="L289" i="9"/>
  <c r="E289" i="9"/>
  <c r="M288" i="9"/>
  <c r="L288" i="9"/>
  <c r="E288" i="9"/>
  <c r="M287" i="9"/>
  <c r="L287" i="9"/>
  <c r="E287" i="9"/>
  <c r="M286" i="9"/>
  <c r="F286" i="9" s="1"/>
  <c r="L286" i="9"/>
  <c r="E286" i="9"/>
  <c r="M285" i="9"/>
  <c r="L285" i="9"/>
  <c r="E285" i="9"/>
  <c r="M284" i="9"/>
  <c r="L284" i="9"/>
  <c r="F284" i="9" s="1"/>
  <c r="B284" i="9" s="1"/>
  <c r="E284" i="9"/>
  <c r="M283" i="9"/>
  <c r="F283" i="9" s="1"/>
  <c r="B283" i="9" s="1"/>
  <c r="L283" i="9"/>
  <c r="E283" i="9"/>
  <c r="M282" i="9"/>
  <c r="L282" i="9"/>
  <c r="F282" i="9" s="1"/>
  <c r="E282" i="9"/>
  <c r="M281" i="9"/>
  <c r="L281" i="9"/>
  <c r="F281" i="9" s="1"/>
  <c r="B281" i="9" s="1"/>
  <c r="E281" i="9"/>
  <c r="M280" i="9"/>
  <c r="L280" i="9"/>
  <c r="E280" i="9"/>
  <c r="M279" i="9"/>
  <c r="L279" i="9"/>
  <c r="F279" i="9" s="1"/>
  <c r="B279" i="9" s="1"/>
  <c r="E279" i="9"/>
  <c r="M278" i="9"/>
  <c r="L278" i="9"/>
  <c r="F278" i="9"/>
  <c r="E278" i="9"/>
  <c r="M277" i="9"/>
  <c r="L277" i="9"/>
  <c r="E277" i="9"/>
  <c r="M276" i="9"/>
  <c r="L276" i="9"/>
  <c r="E276" i="9"/>
  <c r="M275" i="9"/>
  <c r="F275" i="9" s="1"/>
  <c r="B275" i="9" s="1"/>
  <c r="L275" i="9"/>
  <c r="E275" i="9"/>
  <c r="M274" i="9"/>
  <c r="L274" i="9"/>
  <c r="F274" i="9" s="1"/>
  <c r="E274" i="9"/>
  <c r="M273" i="9"/>
  <c r="L273" i="9"/>
  <c r="F273" i="9" s="1"/>
  <c r="B273" i="9" s="1"/>
  <c r="E273" i="9"/>
  <c r="M272" i="9"/>
  <c r="L272" i="9"/>
  <c r="E272" i="9"/>
  <c r="M271" i="9"/>
  <c r="L271" i="9"/>
  <c r="E271" i="9"/>
  <c r="M270" i="9"/>
  <c r="F270" i="9" s="1"/>
  <c r="L270" i="9"/>
  <c r="E270" i="9"/>
  <c r="M269" i="9"/>
  <c r="L269" i="9"/>
  <c r="E269" i="9"/>
  <c r="M268" i="9"/>
  <c r="L268" i="9"/>
  <c r="F268" i="9" s="1"/>
  <c r="B268" i="9" s="1"/>
  <c r="E268" i="9"/>
  <c r="M267" i="9"/>
  <c r="L267" i="9"/>
  <c r="E267" i="9"/>
  <c r="M266" i="9"/>
  <c r="L266" i="9"/>
  <c r="F266" i="9" s="1"/>
  <c r="E266" i="9"/>
  <c r="M265" i="9"/>
  <c r="L265" i="9"/>
  <c r="F265" i="9" s="1"/>
  <c r="B265" i="9" s="1"/>
  <c r="E265" i="9"/>
  <c r="M264" i="9"/>
  <c r="L264" i="9"/>
  <c r="E264" i="9"/>
  <c r="M263" i="9"/>
  <c r="L263" i="9"/>
  <c r="F263" i="9" s="1"/>
  <c r="B263" i="9" s="1"/>
  <c r="E263" i="9"/>
  <c r="M262" i="9"/>
  <c r="L262" i="9"/>
  <c r="F262" i="9"/>
  <c r="E262" i="9"/>
  <c r="M261" i="9"/>
  <c r="L261" i="9"/>
  <c r="E261" i="9"/>
  <c r="M260" i="9"/>
  <c r="L260" i="9"/>
  <c r="E260" i="9"/>
  <c r="M259" i="9"/>
  <c r="L259" i="9"/>
  <c r="E259" i="9"/>
  <c r="M258" i="9"/>
  <c r="L258" i="9"/>
  <c r="F258" i="9" s="1"/>
  <c r="E258" i="9"/>
  <c r="M257" i="9"/>
  <c r="L257" i="9"/>
  <c r="F257" i="9" s="1"/>
  <c r="B257" i="9" s="1"/>
  <c r="E257" i="9"/>
  <c r="M256" i="9"/>
  <c r="L256" i="9"/>
  <c r="E256" i="9"/>
  <c r="M255" i="9"/>
  <c r="L255" i="9"/>
  <c r="E255" i="9"/>
  <c r="M254" i="9"/>
  <c r="F254" i="9" s="1"/>
  <c r="L254" i="9"/>
  <c r="E254" i="9"/>
  <c r="M253" i="9"/>
  <c r="L253" i="9"/>
  <c r="E253" i="9"/>
  <c r="M252" i="9"/>
  <c r="L252" i="9"/>
  <c r="F252" i="9" s="1"/>
  <c r="B252" i="9" s="1"/>
  <c r="E252" i="9"/>
  <c r="M251" i="9"/>
  <c r="F251" i="9" s="1"/>
  <c r="B251" i="9" s="1"/>
  <c r="L251" i="9"/>
  <c r="E251" i="9"/>
  <c r="M250" i="9"/>
  <c r="L250" i="9"/>
  <c r="F250" i="9" s="1"/>
  <c r="E250" i="9"/>
  <c r="B250" i="9" s="1"/>
  <c r="M249" i="9"/>
  <c r="L249" i="9"/>
  <c r="F249" i="9" s="1"/>
  <c r="B249" i="9" s="1"/>
  <c r="E249" i="9"/>
  <c r="M248" i="9"/>
  <c r="L248" i="9"/>
  <c r="E248" i="9"/>
  <c r="M247" i="9"/>
  <c r="L247" i="9"/>
  <c r="F247" i="9" s="1"/>
  <c r="B247" i="9" s="1"/>
  <c r="E247" i="9"/>
  <c r="M246" i="9"/>
  <c r="L246" i="9"/>
  <c r="F246" i="9"/>
  <c r="E246" i="9"/>
  <c r="M245" i="9"/>
  <c r="L245" i="9"/>
  <c r="E245" i="9"/>
  <c r="M244" i="9"/>
  <c r="L244" i="9"/>
  <c r="E244" i="9"/>
  <c r="M243" i="9"/>
  <c r="F243" i="9" s="1"/>
  <c r="B243" i="9" s="1"/>
  <c r="L243" i="9"/>
  <c r="E243" i="9"/>
  <c r="M242" i="9"/>
  <c r="L242" i="9"/>
  <c r="F242" i="9" s="1"/>
  <c r="E242" i="9"/>
  <c r="M241" i="9"/>
  <c r="L241" i="9"/>
  <c r="F241" i="9" s="1"/>
  <c r="B241" i="9" s="1"/>
  <c r="E241" i="9"/>
  <c r="M240" i="9"/>
  <c r="L240" i="9"/>
  <c r="E240" i="9"/>
  <c r="M239" i="9"/>
  <c r="L239" i="9"/>
  <c r="E239" i="9"/>
  <c r="M238" i="9"/>
  <c r="F238" i="9" s="1"/>
  <c r="L238" i="9"/>
  <c r="E238" i="9"/>
  <c r="M237" i="9"/>
  <c r="L237" i="9"/>
  <c r="E237" i="9"/>
  <c r="M236" i="9"/>
  <c r="L236" i="9"/>
  <c r="E236" i="9"/>
  <c r="M235" i="9"/>
  <c r="L235" i="9"/>
  <c r="E235" i="9"/>
  <c r="M234" i="9"/>
  <c r="F234" i="9" s="1"/>
  <c r="L234" i="9"/>
  <c r="E234" i="9"/>
  <c r="M233" i="9"/>
  <c r="L233" i="9"/>
  <c r="E233" i="9"/>
  <c r="M232" i="9"/>
  <c r="L232" i="9"/>
  <c r="E232" i="9"/>
  <c r="M231" i="9"/>
  <c r="F231" i="9" s="1"/>
  <c r="B231" i="9" s="1"/>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E169" i="9" s="1"/>
  <c r="B169" i="9" s="1"/>
  <c r="F169" i="9"/>
  <c r="H168" i="9"/>
  <c r="G168" i="9"/>
  <c r="E168" i="9" s="1"/>
  <c r="B168" i="9" s="1"/>
  <c r="F168" i="9"/>
  <c r="H167" i="9"/>
  <c r="G167" i="9"/>
  <c r="E167" i="9" s="1"/>
  <c r="B167" i="9" s="1"/>
  <c r="F167" i="9"/>
  <c r="H166" i="9"/>
  <c r="G166" i="9"/>
  <c r="F166" i="9"/>
  <c r="H165" i="9"/>
  <c r="G165" i="9"/>
  <c r="E165" i="9" s="1"/>
  <c r="B165" i="9" s="1"/>
  <c r="F165" i="9"/>
  <c r="H164" i="9"/>
  <c r="E164" i="9" s="1"/>
  <c r="B164" i="9" s="1"/>
  <c r="G164" i="9"/>
  <c r="F164" i="9"/>
  <c r="H163" i="9"/>
  <c r="G163" i="9"/>
  <c r="F163" i="9"/>
  <c r="H162" i="9"/>
  <c r="G162" i="9"/>
  <c r="F162" i="9"/>
  <c r="H161" i="9"/>
  <c r="G161" i="9"/>
  <c r="E161" i="9" s="1"/>
  <c r="B161" i="9" s="1"/>
  <c r="F161" i="9"/>
  <c r="H160" i="9"/>
  <c r="E160" i="9" s="1"/>
  <c r="B160" i="9" s="1"/>
  <c r="G160" i="9"/>
  <c r="F160" i="9"/>
  <c r="H159" i="9"/>
  <c r="G159" i="9"/>
  <c r="E159" i="9" s="1"/>
  <c r="B159" i="9" s="1"/>
  <c r="F159" i="9"/>
  <c r="H158" i="9"/>
  <c r="G158" i="9"/>
  <c r="F158" i="9"/>
  <c r="H157" i="9"/>
  <c r="G157" i="9"/>
  <c r="F157" i="9"/>
  <c r="F156" i="9"/>
  <c r="H155" i="9"/>
  <c r="G155" i="9"/>
  <c r="F155" i="9"/>
  <c r="E155" i="9"/>
  <c r="B155" i="9" s="1"/>
  <c r="H154" i="9"/>
  <c r="G154" i="9"/>
  <c r="F154" i="9"/>
  <c r="H153" i="9"/>
  <c r="E153" i="9" s="1"/>
  <c r="B153" i="9" s="1"/>
  <c r="G153" i="9"/>
  <c r="F153" i="9"/>
  <c r="H152" i="9"/>
  <c r="G152" i="9"/>
  <c r="F152" i="9"/>
  <c r="H151" i="9"/>
  <c r="G151" i="9"/>
  <c r="F151" i="9"/>
  <c r="H150" i="9"/>
  <c r="G150" i="9"/>
  <c r="E150" i="9" s="1"/>
  <c r="F150" i="9"/>
  <c r="H149" i="9"/>
  <c r="G149" i="9"/>
  <c r="F149" i="9"/>
  <c r="H148" i="9"/>
  <c r="G148" i="9"/>
  <c r="F148" i="9"/>
  <c r="H147" i="9"/>
  <c r="G147" i="9"/>
  <c r="E147" i="9" s="1"/>
  <c r="B147" i="9" s="1"/>
  <c r="F147" i="9"/>
  <c r="H146" i="9"/>
  <c r="G146" i="9"/>
  <c r="F146" i="9"/>
  <c r="H145" i="9"/>
  <c r="G145" i="9"/>
  <c r="F145" i="9"/>
  <c r="H144" i="9"/>
  <c r="G144" i="9"/>
  <c r="E144" i="9" s="1"/>
  <c r="B144" i="9" s="1"/>
  <c r="F144" i="9"/>
  <c r="H143" i="9"/>
  <c r="G143" i="9"/>
  <c r="E143" i="9" s="1"/>
  <c r="F143" i="9"/>
  <c r="H142" i="9"/>
  <c r="G142" i="9"/>
  <c r="F142" i="9"/>
  <c r="H141" i="9"/>
  <c r="G141" i="9"/>
  <c r="E141" i="9" s="1"/>
  <c r="B141" i="9" s="1"/>
  <c r="F141" i="9"/>
  <c r="H140" i="9"/>
  <c r="E140" i="9" s="1"/>
  <c r="B140" i="9" s="1"/>
  <c r="G140" i="9"/>
  <c r="F140" i="9"/>
  <c r="H139" i="9"/>
  <c r="G139" i="9"/>
  <c r="E139" i="9" s="1"/>
  <c r="B139" i="9" s="1"/>
  <c r="F139" i="9"/>
  <c r="H138" i="9"/>
  <c r="G138" i="9"/>
  <c r="F138" i="9"/>
  <c r="H137" i="9"/>
  <c r="G137" i="9"/>
  <c r="E137" i="9" s="1"/>
  <c r="B137" i="9" s="1"/>
  <c r="F137" i="9"/>
  <c r="H136" i="9"/>
  <c r="E136" i="9" s="1"/>
  <c r="B136" i="9" s="1"/>
  <c r="G136" i="9"/>
  <c r="F136" i="9"/>
  <c r="H135" i="9"/>
  <c r="G135" i="9"/>
  <c r="F135" i="9"/>
  <c r="E135" i="9"/>
  <c r="B135" i="9" s="1"/>
  <c r="H134" i="9"/>
  <c r="G134" i="9"/>
  <c r="E134" i="9" s="1"/>
  <c r="B134" i="9" s="1"/>
  <c r="F134" i="9"/>
  <c r="H133" i="9"/>
  <c r="G133" i="9"/>
  <c r="F133" i="9"/>
  <c r="H132" i="9"/>
  <c r="G132" i="9"/>
  <c r="F132" i="9"/>
  <c r="H131" i="9"/>
  <c r="G131" i="9"/>
  <c r="E131" i="9" s="1"/>
  <c r="B131" i="9" s="1"/>
  <c r="F131" i="9"/>
  <c r="H130" i="9"/>
  <c r="G130" i="9"/>
  <c r="E130" i="9" s="1"/>
  <c r="F130" i="9"/>
  <c r="H129" i="9"/>
  <c r="G129" i="9"/>
  <c r="F129" i="9"/>
  <c r="H128" i="9"/>
  <c r="G128" i="9"/>
  <c r="F128" i="9"/>
  <c r="H127" i="9"/>
  <c r="G127" i="9"/>
  <c r="F127" i="9"/>
  <c r="H126" i="9"/>
  <c r="G126" i="9"/>
  <c r="F126" i="9"/>
  <c r="H125" i="9"/>
  <c r="G125" i="9"/>
  <c r="E125" i="9" s="1"/>
  <c r="B125" i="9" s="1"/>
  <c r="F125" i="9"/>
  <c r="H124" i="9"/>
  <c r="E124" i="9" s="1"/>
  <c r="B124" i="9" s="1"/>
  <c r="G124" i="9"/>
  <c r="F124" i="9"/>
  <c r="H123" i="9"/>
  <c r="E123" i="9" s="1"/>
  <c r="B123" i="9" s="1"/>
  <c r="G123" i="9"/>
  <c r="F123" i="9"/>
  <c r="H122" i="9"/>
  <c r="G122" i="9"/>
  <c r="F122" i="9"/>
  <c r="H121" i="9"/>
  <c r="G121" i="9"/>
  <c r="E121" i="9" s="1"/>
  <c r="B121" i="9" s="1"/>
  <c r="F121" i="9"/>
  <c r="H120" i="9"/>
  <c r="E120" i="9" s="1"/>
  <c r="B120" i="9" s="1"/>
  <c r="G120" i="9"/>
  <c r="F120" i="9"/>
  <c r="H119" i="9"/>
  <c r="G119" i="9"/>
  <c r="E119" i="9" s="1"/>
  <c r="B119" i="9" s="1"/>
  <c r="F119" i="9"/>
  <c r="H118" i="9"/>
  <c r="G118" i="9"/>
  <c r="E118" i="9" s="1"/>
  <c r="B118" i="9" s="1"/>
  <c r="F118" i="9"/>
  <c r="H117" i="9"/>
  <c r="G117" i="9"/>
  <c r="F117" i="9"/>
  <c r="H116" i="9"/>
  <c r="G116" i="9"/>
  <c r="F116" i="9"/>
  <c r="H115" i="9"/>
  <c r="G115" i="9"/>
  <c r="F115" i="9"/>
  <c r="E115" i="9"/>
  <c r="B115" i="9" s="1"/>
  <c r="H114" i="9"/>
  <c r="G114" i="9"/>
  <c r="E114" i="9" s="1"/>
  <c r="F114" i="9"/>
  <c r="H113" i="9"/>
  <c r="G113" i="9"/>
  <c r="F113" i="9"/>
  <c r="H112" i="9"/>
  <c r="G112" i="9"/>
  <c r="F112" i="9"/>
  <c r="H111" i="9"/>
  <c r="E111" i="9" s="1"/>
  <c r="B111" i="9" s="1"/>
  <c r="G111" i="9"/>
  <c r="F111" i="9"/>
  <c r="H110" i="9"/>
  <c r="G110" i="9"/>
  <c r="F110" i="9"/>
  <c r="H109" i="9"/>
  <c r="G109" i="9"/>
  <c r="E109" i="9" s="1"/>
  <c r="B109" i="9" s="1"/>
  <c r="F109" i="9"/>
  <c r="H108" i="9"/>
  <c r="E108" i="9" s="1"/>
  <c r="B108" i="9" s="1"/>
  <c r="G108" i="9"/>
  <c r="F108" i="9"/>
  <c r="H107" i="9"/>
  <c r="G107" i="9"/>
  <c r="E107" i="9" s="1"/>
  <c r="B107" i="9" s="1"/>
  <c r="F107" i="9"/>
  <c r="H106" i="9"/>
  <c r="G106" i="9"/>
  <c r="F106" i="9"/>
  <c r="H105" i="9"/>
  <c r="G105" i="9"/>
  <c r="E105" i="9" s="1"/>
  <c r="B105" i="9" s="1"/>
  <c r="F105" i="9"/>
  <c r="H104" i="9"/>
  <c r="E104" i="9" s="1"/>
  <c r="B104" i="9" s="1"/>
  <c r="G104" i="9"/>
  <c r="F104" i="9"/>
  <c r="H103" i="9"/>
  <c r="G103" i="9"/>
  <c r="F103" i="9"/>
  <c r="E103" i="9"/>
  <c r="B103" i="9" s="1"/>
  <c r="H102" i="9"/>
  <c r="G102" i="9"/>
  <c r="E102" i="9" s="1"/>
  <c r="B102" i="9" s="1"/>
  <c r="F102" i="9"/>
  <c r="H101" i="9"/>
  <c r="G101" i="9"/>
  <c r="F101" i="9"/>
  <c r="H100" i="9"/>
  <c r="G100" i="9"/>
  <c r="F100" i="9"/>
  <c r="H99" i="9"/>
  <c r="G99" i="9"/>
  <c r="E99" i="9" s="1"/>
  <c r="B99" i="9" s="1"/>
  <c r="F99" i="9"/>
  <c r="H98" i="9"/>
  <c r="G98" i="9"/>
  <c r="E98" i="9" s="1"/>
  <c r="F98" i="9"/>
  <c r="H97" i="9"/>
  <c r="G97" i="9"/>
  <c r="F97" i="9"/>
  <c r="H96" i="9"/>
  <c r="G96" i="9"/>
  <c r="F96" i="9"/>
  <c r="H95" i="9"/>
  <c r="G95" i="9"/>
  <c r="E95" i="9" s="1"/>
  <c r="B95" i="9" s="1"/>
  <c r="F95" i="9"/>
  <c r="H94" i="9"/>
  <c r="G94" i="9"/>
  <c r="F94" i="9"/>
  <c r="H93" i="9"/>
  <c r="G93" i="9"/>
  <c r="E93" i="9" s="1"/>
  <c r="B93" i="9" s="1"/>
  <c r="F93" i="9"/>
  <c r="H92" i="9"/>
  <c r="E92" i="9" s="1"/>
  <c r="B92" i="9" s="1"/>
  <c r="G92" i="9"/>
  <c r="F92" i="9"/>
  <c r="H91" i="9"/>
  <c r="E91" i="9" s="1"/>
  <c r="B91" i="9" s="1"/>
  <c r="G91" i="9"/>
  <c r="F91" i="9"/>
  <c r="H90" i="9"/>
  <c r="G90" i="9"/>
  <c r="F90" i="9"/>
  <c r="H89" i="9"/>
  <c r="G89" i="9"/>
  <c r="E89" i="9" s="1"/>
  <c r="B89" i="9" s="1"/>
  <c r="F89" i="9"/>
  <c r="H88" i="9"/>
  <c r="E88" i="9" s="1"/>
  <c r="B88" i="9" s="1"/>
  <c r="G88" i="9"/>
  <c r="F88" i="9"/>
  <c r="H87" i="9"/>
  <c r="G87" i="9"/>
  <c r="E87" i="9" s="1"/>
  <c r="B87" i="9" s="1"/>
  <c r="F87" i="9"/>
  <c r="H86" i="9"/>
  <c r="G86" i="9"/>
  <c r="E86" i="9" s="1"/>
  <c r="B86" i="9" s="1"/>
  <c r="F86" i="9"/>
  <c r="H85" i="9"/>
  <c r="G85" i="9"/>
  <c r="F85" i="9"/>
  <c r="H84" i="9"/>
  <c r="G84" i="9"/>
  <c r="F84" i="9"/>
  <c r="H83" i="9"/>
  <c r="G83" i="9"/>
  <c r="F83" i="9"/>
  <c r="E83" i="9"/>
  <c r="B83" i="9" s="1"/>
  <c r="H82" i="9"/>
  <c r="G82" i="9"/>
  <c r="F82" i="9"/>
  <c r="H81" i="9"/>
  <c r="G81" i="9"/>
  <c r="F81" i="9"/>
  <c r="H80" i="9"/>
  <c r="G80" i="9"/>
  <c r="F80" i="9"/>
  <c r="H79" i="9"/>
  <c r="E79" i="9" s="1"/>
  <c r="B79" i="9" s="1"/>
  <c r="G79" i="9"/>
  <c r="F79" i="9"/>
  <c r="H78" i="9"/>
  <c r="G78" i="9"/>
  <c r="F78" i="9"/>
  <c r="H77" i="9"/>
  <c r="G77" i="9"/>
  <c r="E77" i="9" s="1"/>
  <c r="B77" i="9" s="1"/>
  <c r="F77" i="9"/>
  <c r="H76" i="9"/>
  <c r="E76" i="9" s="1"/>
  <c r="B76" i="9" s="1"/>
  <c r="G76" i="9"/>
  <c r="F76" i="9"/>
  <c r="H75" i="9"/>
  <c r="G75" i="9"/>
  <c r="F75" i="9"/>
  <c r="H74" i="9"/>
  <c r="G74" i="9"/>
  <c r="F74" i="9"/>
  <c r="H73" i="9"/>
  <c r="G73" i="9"/>
  <c r="F73" i="9"/>
  <c r="H72" i="9"/>
  <c r="E72" i="9" s="1"/>
  <c r="B72" i="9" s="1"/>
  <c r="G72" i="9"/>
  <c r="F72" i="9"/>
  <c r="H71" i="9"/>
  <c r="E71" i="9" s="1"/>
  <c r="G71" i="9"/>
  <c r="F71" i="9"/>
  <c r="H70" i="9"/>
  <c r="G70" i="9"/>
  <c r="F70" i="9"/>
  <c r="H69" i="9"/>
  <c r="G69" i="9"/>
  <c r="F69" i="9"/>
  <c r="H68" i="9"/>
  <c r="G68" i="9"/>
  <c r="E68" i="9" s="1"/>
  <c r="B68" i="9" s="1"/>
  <c r="F68" i="9"/>
  <c r="H67" i="9"/>
  <c r="E67" i="9" s="1"/>
  <c r="G67" i="9"/>
  <c r="F67" i="9"/>
  <c r="H66" i="9"/>
  <c r="G66" i="9"/>
  <c r="E66" i="9" s="1"/>
  <c r="B66" i="9" s="1"/>
  <c r="F66" i="9"/>
  <c r="H65" i="9"/>
  <c r="G65" i="9"/>
  <c r="F65" i="9"/>
  <c r="H64" i="9"/>
  <c r="G64" i="9"/>
  <c r="E64" i="9" s="1"/>
  <c r="B64" i="9" s="1"/>
  <c r="F64" i="9"/>
  <c r="H63" i="9"/>
  <c r="E63" i="9" s="1"/>
  <c r="B63" i="9" s="1"/>
  <c r="G63" i="9"/>
  <c r="F63" i="9"/>
  <c r="H62" i="9"/>
  <c r="G62" i="9"/>
  <c r="E62" i="9" s="1"/>
  <c r="B62" i="9" s="1"/>
  <c r="F62" i="9"/>
  <c r="H61" i="9"/>
  <c r="G61" i="9"/>
  <c r="E61" i="9" s="1"/>
  <c r="B61" i="9" s="1"/>
  <c r="F61" i="9"/>
  <c r="H60" i="9"/>
  <c r="G60" i="9"/>
  <c r="E60" i="9" s="1"/>
  <c r="B60" i="9" s="1"/>
  <c r="F60" i="9"/>
  <c r="H59" i="9"/>
  <c r="G59" i="9"/>
  <c r="E59" i="9" s="1"/>
  <c r="B59" i="9" s="1"/>
  <c r="F59" i="9"/>
  <c r="H58" i="9"/>
  <c r="G58" i="9"/>
  <c r="F58" i="9"/>
  <c r="H57" i="9"/>
  <c r="G57" i="9"/>
  <c r="F57" i="9"/>
  <c r="E57" i="9"/>
  <c r="B57" i="9" s="1"/>
  <c r="H56" i="9"/>
  <c r="G56" i="9"/>
  <c r="F56" i="9"/>
  <c r="E56" i="9"/>
  <c r="H55" i="9"/>
  <c r="G55" i="9"/>
  <c r="F55" i="9"/>
  <c r="H54" i="9"/>
  <c r="G54" i="9"/>
  <c r="F54" i="9"/>
  <c r="H53" i="9"/>
  <c r="G53" i="9"/>
  <c r="F53" i="9"/>
  <c r="H52" i="9"/>
  <c r="G52" i="9"/>
  <c r="E52" i="9" s="1"/>
  <c r="B52" i="9" s="1"/>
  <c r="F52" i="9"/>
  <c r="H51" i="9"/>
  <c r="G51" i="9"/>
  <c r="F51" i="9"/>
  <c r="H50" i="9"/>
  <c r="G50" i="9"/>
  <c r="F50" i="9"/>
  <c r="H49" i="9"/>
  <c r="G49" i="9"/>
  <c r="F49" i="9"/>
  <c r="H48" i="9"/>
  <c r="E48" i="9" s="1"/>
  <c r="B48" i="9" s="1"/>
  <c r="G48" i="9"/>
  <c r="F48" i="9"/>
  <c r="H47" i="9"/>
  <c r="G47" i="9"/>
  <c r="E47" i="9" s="1"/>
  <c r="B47" i="9" s="1"/>
  <c r="F47" i="9"/>
  <c r="H46" i="9"/>
  <c r="G46" i="9"/>
  <c r="F46" i="9"/>
  <c r="H45" i="9"/>
  <c r="G45" i="9"/>
  <c r="F45" i="9"/>
  <c r="H44" i="9"/>
  <c r="G44" i="9"/>
  <c r="F44" i="9"/>
  <c r="H43" i="9"/>
  <c r="G43" i="9"/>
  <c r="F43" i="9"/>
  <c r="H42" i="9"/>
  <c r="G42" i="9"/>
  <c r="F42" i="9"/>
  <c r="H41" i="9"/>
  <c r="E41" i="9" s="1"/>
  <c r="B41" i="9" s="1"/>
  <c r="G41" i="9"/>
  <c r="F41" i="9"/>
  <c r="H40" i="9"/>
  <c r="G40" i="9"/>
  <c r="F40" i="9"/>
  <c r="E40" i="9"/>
  <c r="H39" i="9"/>
  <c r="G39" i="9"/>
  <c r="E39" i="9" s="1"/>
  <c r="B39" i="9" s="1"/>
  <c r="F39" i="9"/>
  <c r="H38" i="9"/>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G29" i="9"/>
  <c r="E29" i="9" s="1"/>
  <c r="B29" i="9" s="1"/>
  <c r="F29" i="9"/>
  <c r="H28" i="9"/>
  <c r="E28" i="9" s="1"/>
  <c r="B28" i="9" s="1"/>
  <c r="G28" i="9"/>
  <c r="F28" i="9"/>
  <c r="H27" i="9"/>
  <c r="G27" i="9"/>
  <c r="E27" i="9" s="1"/>
  <c r="B27" i="9" s="1"/>
  <c r="F27" i="9"/>
  <c r="H26" i="9"/>
  <c r="G26" i="9"/>
  <c r="F26" i="9"/>
  <c r="H25" i="9"/>
  <c r="G25" i="9"/>
  <c r="F25" i="9"/>
  <c r="E25" i="9"/>
  <c r="B25" i="9" s="1"/>
  <c r="F24" i="9"/>
  <c r="F4" i="9"/>
  <c r="O3" i="9"/>
  <c r="G296" i="9" s="1"/>
  <c r="I3" i="9"/>
  <c r="H3" i="9"/>
  <c r="G3" i="9"/>
  <c r="D104" i="8"/>
  <c r="C1681" i="1" s="1"/>
  <c r="D97" i="8"/>
  <c r="D92" i="8"/>
  <c r="C1669" i="1" s="1"/>
  <c r="D87" i="8"/>
  <c r="D82" i="8"/>
  <c r="D77" i="8"/>
  <c r="D72" i="8"/>
  <c r="D67" i="8"/>
  <c r="D62" i="8"/>
  <c r="D57" i="8"/>
  <c r="C1634" i="1" s="1"/>
  <c r="H1634" i="1" s="1"/>
  <c r="D52" i="8"/>
  <c r="D46" i="8"/>
  <c r="D37" i="8"/>
  <c r="D27" i="8"/>
  <c r="D25" i="8" s="1"/>
  <c r="C1602" i="1" s="1"/>
  <c r="D18" i="8"/>
  <c r="D8" i="8"/>
  <c r="D6" i="8" s="1"/>
  <c r="C1583" i="1" s="1"/>
  <c r="E44" i="7"/>
  <c r="I35" i="3" s="1"/>
  <c r="D44" i="7"/>
  <c r="E39" i="7"/>
  <c r="D39" i="7"/>
  <c r="D38" i="7" s="1"/>
  <c r="H34" i="3" s="1"/>
  <c r="E38" i="7"/>
  <c r="I34" i="3" s="1"/>
  <c r="E30" i="7"/>
  <c r="D30" i="7"/>
  <c r="D22" i="7" s="1"/>
  <c r="H33" i="3" s="1"/>
  <c r="E23" i="7"/>
  <c r="E22" i="7" s="1"/>
  <c r="D23" i="7"/>
  <c r="E14" i="7"/>
  <c r="D14" i="7"/>
  <c r="E7" i="7"/>
  <c r="D7" i="7"/>
  <c r="D6" i="7" s="1"/>
  <c r="E6" i="7"/>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I29" i="3"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E35" i="6"/>
  <c r="I27" i="3" s="1"/>
  <c r="D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F260" i="5"/>
  <c r="E260" i="5"/>
  <c r="E255" i="5" s="1"/>
  <c r="D260" i="5"/>
  <c r="F259" i="5"/>
  <c r="F258" i="5"/>
  <c r="F257" i="5"/>
  <c r="E256" i="5"/>
  <c r="D256" i="5"/>
  <c r="F254" i="5"/>
  <c r="F253" i="5"/>
  <c r="E252" i="5"/>
  <c r="E251" i="5"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F204" i="5"/>
  <c r="E204" i="5"/>
  <c r="D204" i="5"/>
  <c r="E203" i="5"/>
  <c r="H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E178" i="5"/>
  <c r="H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E82" i="5"/>
  <c r="D82" i="5"/>
  <c r="F82" i="5" s="1"/>
  <c r="F81" i="5"/>
  <c r="F80" i="5"/>
  <c r="F79" i="5"/>
  <c r="F78" i="5"/>
  <c r="F77" i="5"/>
  <c r="E76" i="5"/>
  <c r="D76" i="5"/>
  <c r="F76" i="5" s="1"/>
  <c r="F75" i="5"/>
  <c r="F74" i="5"/>
  <c r="F73" i="5"/>
  <c r="F72" i="5"/>
  <c r="E71" i="5"/>
  <c r="E70" i="5" s="1"/>
  <c r="D71" i="5"/>
  <c r="E69" i="5"/>
  <c r="I22" i="3"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D648" i="4"/>
  <c r="F642" i="4"/>
  <c r="F641" i="4"/>
  <c r="F638" i="4"/>
  <c r="F637" i="4"/>
  <c r="E636" i="4"/>
  <c r="D636" i="4"/>
  <c r="F636" i="4" s="1"/>
  <c r="F635" i="4"/>
  <c r="F634" i="4"/>
  <c r="E633" i="4"/>
  <c r="D633" i="4"/>
  <c r="F633" i="4" s="1"/>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E609" i="4"/>
  <c r="F609" i="4" s="1"/>
  <c r="D609" i="4"/>
  <c r="F608" i="4"/>
  <c r="F607" i="4"/>
  <c r="E607" i="4"/>
  <c r="H156" i="9" s="1"/>
  <c r="D607" i="4"/>
  <c r="G156" i="9" s="1"/>
  <c r="E156" i="9" s="1"/>
  <c r="B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F585" i="4"/>
  <c r="E585" i="4"/>
  <c r="D585" i="4"/>
  <c r="E584" i="4"/>
  <c r="F583" i="4"/>
  <c r="F582" i="4"/>
  <c r="F581" i="4"/>
  <c r="E581" i="4"/>
  <c r="D581" i="4"/>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E522" i="4" s="1"/>
  <c r="D523" i="4"/>
  <c r="F523" i="4" s="1"/>
  <c r="F521" i="4"/>
  <c r="F520" i="4"/>
  <c r="F519" i="4"/>
  <c r="F518" i="4"/>
  <c r="F517" i="4"/>
  <c r="F516" i="4"/>
  <c r="F515" i="4"/>
  <c r="F514" i="4"/>
  <c r="E514" i="4"/>
  <c r="D514" i="4"/>
  <c r="F513" i="4"/>
  <c r="F512" i="4"/>
  <c r="F511" i="4"/>
  <c r="F510" i="4"/>
  <c r="E509" i="4"/>
  <c r="D509" i="4"/>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E466" i="4" s="1"/>
  <c r="D473" i="4"/>
  <c r="F473" i="4" s="1"/>
  <c r="F472" i="4"/>
  <c r="F471" i="4"/>
  <c r="F470" i="4"/>
  <c r="E470" i="4"/>
  <c r="D470" i="4"/>
  <c r="F469" i="4"/>
  <c r="F468" i="4"/>
  <c r="F467"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3" i="1" s="1"/>
  <c r="D428" i="4"/>
  <c r="E427" i="4"/>
  <c r="D427" i="4"/>
  <c r="F426" i="4"/>
  <c r="E426" i="4"/>
  <c r="D421" i="1" s="1"/>
  <c r="D426" i="4"/>
  <c r="D647" i="4" s="1"/>
  <c r="F647" i="4" s="1"/>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E393" i="4"/>
  <c r="D388" i="1" s="1"/>
  <c r="H388" i="1" s="1"/>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E362" i="4"/>
  <c r="E361" i="4" s="1"/>
  <c r="D362" i="4"/>
  <c r="F362" i="4" s="1"/>
  <c r="D361"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E321" i="4" s="1"/>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s="1"/>
  <c r="F321" i="4" s="1"/>
  <c r="F320" i="4"/>
  <c r="F319" i="4"/>
  <c r="F318" i="4"/>
  <c r="F317" i="4"/>
  <c r="F316" i="4"/>
  <c r="F315" i="4"/>
  <c r="F314" i="4"/>
  <c r="E314" i="4"/>
  <c r="D314" i="4"/>
  <c r="F313" i="4"/>
  <c r="F312" i="4"/>
  <c r="F311" i="4"/>
  <c r="E310" i="4"/>
  <c r="E309" i="4" s="1"/>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D273" i="4" s="1"/>
  <c r="F273" i="4" s="1"/>
  <c r="F282" i="4"/>
  <c r="F281" i="4"/>
  <c r="F280" i="4"/>
  <c r="F279" i="4"/>
  <c r="E278" i="4"/>
  <c r="D278" i="4"/>
  <c r="F278" i="4" s="1"/>
  <c r="F277" i="4"/>
  <c r="F276" i="4"/>
  <c r="F275" i="4"/>
  <c r="E274" i="4"/>
  <c r="E273" i="4" s="1"/>
  <c r="D274" i="4"/>
  <c r="F272" i="4"/>
  <c r="F271" i="4"/>
  <c r="F270" i="4"/>
  <c r="E269" i="4"/>
  <c r="D265" i="1" s="1"/>
  <c r="D269" i="4"/>
  <c r="F268" i="4"/>
  <c r="F267" i="4"/>
  <c r="F266" i="4"/>
  <c r="F265" i="4"/>
  <c r="F264" i="4"/>
  <c r="F263" i="4"/>
  <c r="E263" i="4"/>
  <c r="D263" i="4"/>
  <c r="D262" i="4" s="1"/>
  <c r="F261" i="4"/>
  <c r="F260" i="4"/>
  <c r="F259" i="4"/>
  <c r="F258" i="4"/>
  <c r="E257" i="4"/>
  <c r="D257" i="4"/>
  <c r="F257" i="4" s="1"/>
  <c r="F256" i="4"/>
  <c r="F255" i="4"/>
  <c r="F254" i="4"/>
  <c r="E254" i="4"/>
  <c r="D254" i="4"/>
  <c r="F253" i="4"/>
  <c r="F252" i="4"/>
  <c r="F251" i="4"/>
  <c r="E250" i="4"/>
  <c r="D250" i="4"/>
  <c r="F249" i="4"/>
  <c r="F248" i="4"/>
  <c r="F247" i="4"/>
  <c r="E246" i="4"/>
  <c r="F246" i="4" s="1"/>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F225" i="4"/>
  <c r="E225" i="4"/>
  <c r="D225" i="4"/>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E140" i="4" s="1"/>
  <c r="D141" i="4"/>
  <c r="F141" i="4" s="1"/>
  <c r="F139" i="4"/>
  <c r="F138" i="4"/>
  <c r="F137" i="4"/>
  <c r="F136" i="4"/>
  <c r="F135" i="4"/>
  <c r="E135" i="4"/>
  <c r="D135" i="4"/>
  <c r="D134" i="4" s="1"/>
  <c r="F134" i="4" s="1"/>
  <c r="E134" i="4"/>
  <c r="F133" i="4"/>
  <c r="F132" i="4"/>
  <c r="F131" i="4"/>
  <c r="F130" i="4"/>
  <c r="E129" i="4"/>
  <c r="D129" i="4"/>
  <c r="F129" i="4" s="1"/>
  <c r="F128" i="4"/>
  <c r="F127" i="4"/>
  <c r="F126" i="4"/>
  <c r="E126" i="4"/>
  <c r="E125" i="4" s="1"/>
  <c r="D126" i="4"/>
  <c r="D125" i="4"/>
  <c r="F124" i="4"/>
  <c r="F123" i="4"/>
  <c r="F122" i="4"/>
  <c r="F121" i="4"/>
  <c r="E120" i="4"/>
  <c r="D120" i="4"/>
  <c r="F119" i="4"/>
  <c r="F118" i="4"/>
  <c r="F117" i="4"/>
  <c r="F116" i="4"/>
  <c r="F115" i="4"/>
  <c r="F114" i="4"/>
  <c r="F113" i="4"/>
  <c r="E112" i="4"/>
  <c r="F112" i="4" s="1"/>
  <c r="D112" i="4"/>
  <c r="F111" i="4"/>
  <c r="F110" i="4"/>
  <c r="F109" i="4"/>
  <c r="F108" i="4"/>
  <c r="E107" i="4"/>
  <c r="D107" i="4"/>
  <c r="D106" i="4" s="1"/>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D82"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0" i="4"/>
  <c r="F59" i="4"/>
  <c r="E58" i="4"/>
  <c r="F58" i="4" s="1"/>
  <c r="D58" i="4"/>
  <c r="F57" i="4"/>
  <c r="F56" i="4"/>
  <c r="F55" i="4"/>
  <c r="F54" i="4"/>
  <c r="E53" i="4"/>
  <c r="D53" i="4"/>
  <c r="F53" i="4" s="1"/>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F8" i="4" s="1"/>
  <c r="D8" i="4"/>
  <c r="E7" i="4"/>
  <c r="D3" i="1" s="1"/>
  <c r="D7" i="4"/>
  <c r="I40" i="3"/>
  <c r="G40" i="3"/>
  <c r="B40" i="3"/>
  <c r="G39" i="3"/>
  <c r="B39" i="3"/>
  <c r="G38" i="3"/>
  <c r="B38" i="3"/>
  <c r="H37" i="3"/>
  <c r="G37" i="3"/>
  <c r="B37" i="3"/>
  <c r="H35" i="3"/>
  <c r="G35" i="3"/>
  <c r="B35" i="3"/>
  <c r="G34" i="3"/>
  <c r="B34" i="3"/>
  <c r="I33" i="3"/>
  <c r="G33" i="3"/>
  <c r="B33" i="3"/>
  <c r="G32" i="3"/>
  <c r="B32" i="3"/>
  <c r="G30" i="3"/>
  <c r="B30" i="3"/>
  <c r="G29" i="3"/>
  <c r="B29" i="3"/>
  <c r="I28" i="3"/>
  <c r="H28" i="3"/>
  <c r="G28" i="3"/>
  <c r="B28" i="3"/>
  <c r="G27" i="3"/>
  <c r="B27" i="3"/>
  <c r="G26" i="3"/>
  <c r="B26" i="3"/>
  <c r="I24" i="3"/>
  <c r="G24" i="3"/>
  <c r="B24" i="3"/>
  <c r="G23" i="3"/>
  <c r="B23" i="3"/>
  <c r="G22" i="3"/>
  <c r="B22" i="3"/>
  <c r="I21" i="3"/>
  <c r="G21" i="3"/>
  <c r="B21" i="3"/>
  <c r="G19" i="3"/>
  <c r="B19" i="3"/>
  <c r="G18" i="3"/>
  <c r="B18" i="3"/>
  <c r="G17" i="3"/>
  <c r="B17" i="3"/>
  <c r="G16" i="3"/>
  <c r="B16" i="3"/>
  <c r="H10" i="3" a="1"/>
  <c r="H10" i="3" s="1"/>
  <c r="L3" i="9" s="1"/>
  <c r="H1686" i="1"/>
  <c r="C1686" i="1"/>
  <c r="G1686" i="1" s="1"/>
  <c r="C1685" i="1"/>
  <c r="H1685" i="1" s="1"/>
  <c r="C1684" i="1"/>
  <c r="H1684" i="1" s="1"/>
  <c r="C1683" i="1"/>
  <c r="H1683" i="1" s="1"/>
  <c r="H1682" i="1"/>
  <c r="C1682" i="1"/>
  <c r="G1682" i="1" s="1"/>
  <c r="H1680" i="1"/>
  <c r="G1680" i="1"/>
  <c r="C1680" i="1"/>
  <c r="G1679" i="1"/>
  <c r="C1679" i="1"/>
  <c r="H1679" i="1" s="1"/>
  <c r="C1678" i="1"/>
  <c r="G1678" i="1" s="1"/>
  <c r="H1677" i="1"/>
  <c r="G1677" i="1"/>
  <c r="C1677" i="1"/>
  <c r="G1676" i="1"/>
  <c r="C1676" i="1"/>
  <c r="H1676" i="1" s="1"/>
  <c r="G1675" i="1"/>
  <c r="C1675" i="1"/>
  <c r="H1675" i="1" s="1"/>
  <c r="H1674" i="1"/>
  <c r="C1674" i="1"/>
  <c r="G1674" i="1" s="1"/>
  <c r="C1673" i="1"/>
  <c r="H1673" i="1" s="1"/>
  <c r="C1672" i="1"/>
  <c r="H1672" i="1" s="1"/>
  <c r="G1671" i="1"/>
  <c r="C1671" i="1"/>
  <c r="H1671" i="1" s="1"/>
  <c r="C1670" i="1"/>
  <c r="G1670" i="1" s="1"/>
  <c r="G1668" i="1"/>
  <c r="C1668" i="1"/>
  <c r="H1668" i="1" s="1"/>
  <c r="G1667" i="1"/>
  <c r="C1667" i="1"/>
  <c r="H1667" i="1" s="1"/>
  <c r="H1666" i="1"/>
  <c r="C1666" i="1"/>
  <c r="G1666" i="1" s="1"/>
  <c r="H1665" i="1"/>
  <c r="G1665" i="1"/>
  <c r="C1665" i="1"/>
  <c r="H1664" i="1"/>
  <c r="G1664" i="1"/>
  <c r="C1664" i="1"/>
  <c r="G1663" i="1"/>
  <c r="C1663" i="1"/>
  <c r="H1663" i="1" s="1"/>
  <c r="H1662" i="1"/>
  <c r="C1662" i="1"/>
  <c r="G1662" i="1" s="1"/>
  <c r="H1661" i="1"/>
  <c r="G1661" i="1"/>
  <c r="C1661" i="1"/>
  <c r="G1660" i="1"/>
  <c r="C1660" i="1"/>
  <c r="H1660" i="1" s="1"/>
  <c r="G1659" i="1"/>
  <c r="C1659" i="1"/>
  <c r="H1659" i="1" s="1"/>
  <c r="C1658" i="1"/>
  <c r="G1658" i="1" s="1"/>
  <c r="G1657" i="1"/>
  <c r="C1657" i="1"/>
  <c r="H1657" i="1" s="1"/>
  <c r="C1656" i="1"/>
  <c r="H1656" i="1" s="1"/>
  <c r="C1655" i="1"/>
  <c r="H1655" i="1" s="1"/>
  <c r="C1654" i="1"/>
  <c r="G1654" i="1" s="1"/>
  <c r="H1653" i="1"/>
  <c r="G1653" i="1"/>
  <c r="C1653" i="1"/>
  <c r="G1652" i="1"/>
  <c r="C1652" i="1"/>
  <c r="H1652" i="1" s="1"/>
  <c r="G1651" i="1"/>
  <c r="C1651" i="1"/>
  <c r="H1651" i="1" s="1"/>
  <c r="H1650" i="1"/>
  <c r="C1650" i="1"/>
  <c r="G1650" i="1" s="1"/>
  <c r="H1649" i="1"/>
  <c r="G1649" i="1"/>
  <c r="C1649" i="1"/>
  <c r="H1648" i="1"/>
  <c r="G1648" i="1"/>
  <c r="C1648" i="1"/>
  <c r="C1647" i="1"/>
  <c r="H1647" i="1" s="1"/>
  <c r="C1646" i="1"/>
  <c r="G1646" i="1" s="1"/>
  <c r="C1645" i="1"/>
  <c r="H1645" i="1" s="1"/>
  <c r="C1644" i="1"/>
  <c r="H1644" i="1" s="1"/>
  <c r="G1643" i="1"/>
  <c r="C1643" i="1"/>
  <c r="H1643" i="1" s="1"/>
  <c r="H1642" i="1"/>
  <c r="G1642" i="1"/>
  <c r="C1642" i="1"/>
  <c r="C1641" i="1"/>
  <c r="H1641" i="1" s="1"/>
  <c r="C1640" i="1"/>
  <c r="C1639" i="1"/>
  <c r="H1639" i="1" s="1"/>
  <c r="H1638" i="1"/>
  <c r="G1638" i="1"/>
  <c r="C1638" i="1"/>
  <c r="G1637" i="1"/>
  <c r="C1637" i="1"/>
  <c r="H1637" i="1" s="1"/>
  <c r="C1636" i="1"/>
  <c r="G1635" i="1"/>
  <c r="C1635" i="1"/>
  <c r="H1635" i="1" s="1"/>
  <c r="G1633" i="1"/>
  <c r="C1633" i="1"/>
  <c r="H1633" i="1" s="1"/>
  <c r="C1632" i="1"/>
  <c r="H1631" i="1"/>
  <c r="G1631" i="1"/>
  <c r="C1631" i="1"/>
  <c r="H1630" i="1"/>
  <c r="C1630" i="1"/>
  <c r="G1630" i="1" s="1"/>
  <c r="C1629" i="1"/>
  <c r="H1629" i="1" s="1"/>
  <c r="H1627" i="1"/>
  <c r="G1627" i="1"/>
  <c r="C1627" i="1"/>
  <c r="H1626" i="1"/>
  <c r="G1626" i="1"/>
  <c r="C1626" i="1"/>
  <c r="G1625" i="1"/>
  <c r="C1625" i="1"/>
  <c r="H1625" i="1" s="1"/>
  <c r="C1624" i="1"/>
  <c r="H1623" i="1"/>
  <c r="G1623" i="1"/>
  <c r="C1623" i="1"/>
  <c r="C1620" i="1"/>
  <c r="H1619" i="1"/>
  <c r="G1619" i="1"/>
  <c r="C1619" i="1"/>
  <c r="H1618" i="1"/>
  <c r="C1618" i="1"/>
  <c r="G1618" i="1" s="1"/>
  <c r="G1617" i="1"/>
  <c r="C1617" i="1"/>
  <c r="H1617" i="1" s="1"/>
  <c r="C1616" i="1"/>
  <c r="H1615" i="1"/>
  <c r="G1615" i="1"/>
  <c r="C1615" i="1"/>
  <c r="C1614" i="1"/>
  <c r="H1614" i="1" s="1"/>
  <c r="C1613" i="1"/>
  <c r="H1613" i="1" s="1"/>
  <c r="C1612" i="1"/>
  <c r="H1611" i="1"/>
  <c r="C1611" i="1"/>
  <c r="G1611" i="1" s="1"/>
  <c r="G1610" i="1"/>
  <c r="C1610" i="1"/>
  <c r="H1610" i="1" s="1"/>
  <c r="G1609" i="1"/>
  <c r="C1609" i="1"/>
  <c r="H1609" i="1" s="1"/>
  <c r="C1608" i="1"/>
  <c r="C1607" i="1"/>
  <c r="H1607" i="1" s="1"/>
  <c r="H1606" i="1"/>
  <c r="C1606" i="1"/>
  <c r="G1606" i="1" s="1"/>
  <c r="C1605" i="1"/>
  <c r="H1605" i="1" s="1"/>
  <c r="H1603" i="1"/>
  <c r="G1603" i="1"/>
  <c r="C1603" i="1"/>
  <c r="G1601" i="1"/>
  <c r="C1601" i="1"/>
  <c r="H1601" i="1" s="1"/>
  <c r="C1600" i="1"/>
  <c r="H1599" i="1"/>
  <c r="G1599" i="1"/>
  <c r="C1599" i="1"/>
  <c r="H1598" i="1"/>
  <c r="G1598" i="1"/>
  <c r="C1598" i="1"/>
  <c r="G1597" i="1"/>
  <c r="C1597" i="1"/>
  <c r="H1597" i="1" s="1"/>
  <c r="C1596" i="1"/>
  <c r="H1595" i="1"/>
  <c r="G1595" i="1"/>
  <c r="C1595" i="1"/>
  <c r="G1594" i="1"/>
  <c r="C1594" i="1"/>
  <c r="H1594" i="1" s="1"/>
  <c r="G1593" i="1"/>
  <c r="C1593" i="1"/>
  <c r="H1593" i="1" s="1"/>
  <c r="C1592" i="1"/>
  <c r="H1591" i="1"/>
  <c r="G1591" i="1"/>
  <c r="C1591" i="1"/>
  <c r="H1590" i="1"/>
  <c r="C1590" i="1"/>
  <c r="G1590" i="1" s="1"/>
  <c r="C1589" i="1"/>
  <c r="H1589" i="1" s="1"/>
  <c r="C1588" i="1"/>
  <c r="C1587" i="1"/>
  <c r="H1587" i="1" s="1"/>
  <c r="C1586" i="1"/>
  <c r="H1586" i="1" s="1"/>
  <c r="C1585" i="1"/>
  <c r="H1585" i="1" s="1"/>
  <c r="C1584" i="1"/>
  <c r="H1582" i="1"/>
  <c r="G1582" i="1"/>
  <c r="C1582" i="1"/>
  <c r="D1581" i="1"/>
  <c r="C1581" i="1"/>
  <c r="G1580" i="1"/>
  <c r="D1580" i="1"/>
  <c r="J1580" i="1" s="1"/>
  <c r="C1580" i="1"/>
  <c r="H1580" i="1" s="1"/>
  <c r="D1579" i="1"/>
  <c r="C1579" i="1"/>
  <c r="G1578" i="1"/>
  <c r="I1578" i="1" s="1"/>
  <c r="D1578" i="1"/>
  <c r="J1578" i="1" s="1"/>
  <c r="C1578" i="1"/>
  <c r="H1578" i="1" s="1"/>
  <c r="G1577" i="1"/>
  <c r="D1577" i="1"/>
  <c r="C1577" i="1"/>
  <c r="H1577" i="1" s="1"/>
  <c r="D1576" i="1"/>
  <c r="C1576" i="1"/>
  <c r="G1575" i="1"/>
  <c r="D1575" i="1"/>
  <c r="J1575" i="1" s="1"/>
  <c r="C1575" i="1"/>
  <c r="H1575" i="1" s="1"/>
  <c r="D1574" i="1"/>
  <c r="C1574" i="1"/>
  <c r="G1573" i="1"/>
  <c r="I1573" i="1" s="1"/>
  <c r="D1573" i="1"/>
  <c r="J1573" i="1" s="1"/>
  <c r="C1573" i="1"/>
  <c r="H1573" i="1" s="1"/>
  <c r="G1572" i="1"/>
  <c r="D1572" i="1"/>
  <c r="C1572" i="1"/>
  <c r="H1572" i="1" s="1"/>
  <c r="G1571" i="1"/>
  <c r="D1571" i="1"/>
  <c r="C1571" i="1"/>
  <c r="H1571" i="1" s="1"/>
  <c r="D1570" i="1"/>
  <c r="C1570" i="1"/>
  <c r="G1569" i="1"/>
  <c r="I1569" i="1" s="1"/>
  <c r="D1569" i="1"/>
  <c r="J1569" i="1" s="1"/>
  <c r="C1569" i="1"/>
  <c r="H1569" i="1" s="1"/>
  <c r="D1568" i="1"/>
  <c r="C1568" i="1"/>
  <c r="G1567" i="1"/>
  <c r="D1567" i="1"/>
  <c r="J1567" i="1" s="1"/>
  <c r="C1567" i="1"/>
  <c r="H1567" i="1" s="1"/>
  <c r="D1566" i="1"/>
  <c r="C1566" i="1"/>
  <c r="G1565" i="1"/>
  <c r="I1565" i="1" s="1"/>
  <c r="D1565" i="1"/>
  <c r="J1565" i="1" s="1"/>
  <c r="C1565" i="1"/>
  <c r="H1565" i="1" s="1"/>
  <c r="D1564" i="1"/>
  <c r="C1564" i="1"/>
  <c r="D1563" i="1"/>
  <c r="C1563" i="1"/>
  <c r="G1562" i="1"/>
  <c r="I1562" i="1" s="1"/>
  <c r="D1562" i="1"/>
  <c r="J1562" i="1" s="1"/>
  <c r="C1562" i="1"/>
  <c r="H1562" i="1" s="1"/>
  <c r="D1561" i="1"/>
  <c r="C1561" i="1"/>
  <c r="G1560" i="1"/>
  <c r="D1560" i="1"/>
  <c r="J1560" i="1" s="1"/>
  <c r="C1560" i="1"/>
  <c r="H1560" i="1" s="1"/>
  <c r="D1559" i="1"/>
  <c r="C1559" i="1"/>
  <c r="G1558" i="1"/>
  <c r="I1558" i="1" s="1"/>
  <c r="D1558" i="1"/>
  <c r="J1558" i="1" s="1"/>
  <c r="C1558" i="1"/>
  <c r="H1558" i="1" s="1"/>
  <c r="D1557" i="1"/>
  <c r="C1557" i="1"/>
  <c r="D1556" i="1"/>
  <c r="C1556" i="1"/>
  <c r="D1555" i="1"/>
  <c r="C1555" i="1"/>
  <c r="G1554" i="1"/>
  <c r="D1554" i="1"/>
  <c r="J1554" i="1" s="1"/>
  <c r="C1554" i="1"/>
  <c r="H1554" i="1" s="1"/>
  <c r="D1553" i="1"/>
  <c r="C1553" i="1"/>
  <c r="G1552" i="1"/>
  <c r="I1552" i="1" s="1"/>
  <c r="D1552" i="1"/>
  <c r="J1552" i="1" s="1"/>
  <c r="C1552" i="1"/>
  <c r="H1552" i="1" s="1"/>
  <c r="D1551" i="1"/>
  <c r="C1551" i="1"/>
  <c r="G1550" i="1"/>
  <c r="D1550" i="1"/>
  <c r="J1550" i="1" s="1"/>
  <c r="C1550" i="1"/>
  <c r="H1550" i="1" s="1"/>
  <c r="D1549" i="1"/>
  <c r="C1549" i="1"/>
  <c r="G1548" i="1"/>
  <c r="I1548" i="1" s="1"/>
  <c r="D1548" i="1"/>
  <c r="J1548" i="1" s="1"/>
  <c r="C1548" i="1"/>
  <c r="H1548" i="1" s="1"/>
  <c r="H1547" i="1"/>
  <c r="G1547" i="1"/>
  <c r="D1547" i="1"/>
  <c r="C1547" i="1"/>
  <c r="J1547" i="1" s="1"/>
  <c r="D1546" i="1"/>
  <c r="J1546" i="1" s="1"/>
  <c r="C1546" i="1"/>
  <c r="H1546" i="1" s="1"/>
  <c r="H1545" i="1"/>
  <c r="G1545" i="1"/>
  <c r="I1545" i="1" s="1"/>
  <c r="D1545" i="1"/>
  <c r="J1545" i="1" s="1"/>
  <c r="C1545" i="1"/>
  <c r="D1544" i="1"/>
  <c r="J1544" i="1" s="1"/>
  <c r="C1544" i="1"/>
  <c r="H1544" i="1" s="1"/>
  <c r="H1543" i="1"/>
  <c r="G1543" i="1"/>
  <c r="D1543" i="1"/>
  <c r="J1543" i="1" s="1"/>
  <c r="C1543" i="1"/>
  <c r="J1542" i="1"/>
  <c r="D1542" i="1"/>
  <c r="C1542" i="1"/>
  <c r="H1542" i="1" s="1"/>
  <c r="H1541" i="1"/>
  <c r="G1541" i="1"/>
  <c r="I1541" i="1" s="1"/>
  <c r="D1541" i="1"/>
  <c r="J1541" i="1" s="1"/>
  <c r="C1541" i="1"/>
  <c r="H1540" i="1"/>
  <c r="G1540" i="1"/>
  <c r="D1540" i="1"/>
  <c r="C1540" i="1"/>
  <c r="H1539" i="1"/>
  <c r="G1539" i="1"/>
  <c r="D1539"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D1370" i="1"/>
  <c r="G1370" i="1" s="1"/>
  <c r="C1370" i="1"/>
  <c r="H1369" i="1"/>
  <c r="D1369" i="1"/>
  <c r="G1369" i="1" s="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D1299" i="1"/>
  <c r="H1299" i="1" s="1"/>
  <c r="C1299" i="1"/>
  <c r="D1298" i="1"/>
  <c r="H1298" i="1" s="1"/>
  <c r="C1298" i="1"/>
  <c r="D1297" i="1"/>
  <c r="H1297" i="1" s="1"/>
  <c r="C1297" i="1"/>
  <c r="D1296" i="1"/>
  <c r="H1296" i="1" s="1"/>
  <c r="C1296" i="1"/>
  <c r="D1295" i="1"/>
  <c r="H1295" i="1" s="1"/>
  <c r="C1295" i="1"/>
  <c r="D1294" i="1"/>
  <c r="H1294" i="1" s="1"/>
  <c r="C1294" i="1"/>
  <c r="D1293" i="1"/>
  <c r="H1293" i="1" s="1"/>
  <c r="C1293" i="1"/>
  <c r="D1292" i="1"/>
  <c r="H1292" i="1" s="1"/>
  <c r="C1292" i="1"/>
  <c r="D1291" i="1"/>
  <c r="H1291" i="1" s="1"/>
  <c r="C1291" i="1"/>
  <c r="D1290" i="1"/>
  <c r="H1290" i="1" s="1"/>
  <c r="C1290" i="1"/>
  <c r="D1289" i="1"/>
  <c r="H1289" i="1" s="1"/>
  <c r="C1289" i="1"/>
  <c r="D1288" i="1"/>
  <c r="H1288" i="1" s="1"/>
  <c r="C1288" i="1"/>
  <c r="D1287" i="1"/>
  <c r="H1287" i="1" s="1"/>
  <c r="C1287" i="1"/>
  <c r="D1286" i="1"/>
  <c r="H1286" i="1" s="1"/>
  <c r="C1286" i="1"/>
  <c r="D1285" i="1"/>
  <c r="H1285" i="1" s="1"/>
  <c r="C1285" i="1"/>
  <c r="D1284" i="1"/>
  <c r="H1284" i="1" s="1"/>
  <c r="C1284" i="1"/>
  <c r="D1283" i="1"/>
  <c r="H1283" i="1" s="1"/>
  <c r="C1283" i="1"/>
  <c r="D1282" i="1"/>
  <c r="H1282" i="1" s="1"/>
  <c r="C1282" i="1"/>
  <c r="D1281" i="1"/>
  <c r="H1281" i="1" s="1"/>
  <c r="C1281" i="1"/>
  <c r="D1280" i="1"/>
  <c r="H1280" i="1" s="1"/>
  <c r="C1280" i="1"/>
  <c r="D1279" i="1"/>
  <c r="H1279" i="1" s="1"/>
  <c r="C1279" i="1"/>
  <c r="D1278" i="1"/>
  <c r="H1278" i="1" s="1"/>
  <c r="C1278" i="1"/>
  <c r="D1277" i="1"/>
  <c r="H1277" i="1" s="1"/>
  <c r="C1277" i="1"/>
  <c r="D1276" i="1"/>
  <c r="H1276" i="1" s="1"/>
  <c r="C1276" i="1"/>
  <c r="D1275" i="1"/>
  <c r="H1275" i="1" s="1"/>
  <c r="C1275" i="1"/>
  <c r="D1274" i="1"/>
  <c r="H1274" i="1" s="1"/>
  <c r="C1274" i="1"/>
  <c r="D1273" i="1"/>
  <c r="H1273" i="1" s="1"/>
  <c r="C1273" i="1"/>
  <c r="D1272" i="1"/>
  <c r="H1272" i="1" s="1"/>
  <c r="C1272" i="1"/>
  <c r="D1271" i="1"/>
  <c r="H1271" i="1" s="1"/>
  <c r="C1271" i="1"/>
  <c r="D1270" i="1"/>
  <c r="H1270" i="1" s="1"/>
  <c r="C1270" i="1"/>
  <c r="D1269" i="1"/>
  <c r="H1269" i="1" s="1"/>
  <c r="C1269" i="1"/>
  <c r="D1268" i="1"/>
  <c r="H1268" i="1" s="1"/>
  <c r="C1268"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D1260" i="1"/>
  <c r="H1260" i="1" s="1"/>
  <c r="C1260" i="1"/>
  <c r="D1259" i="1"/>
  <c r="H1258" i="1"/>
  <c r="D1258" i="1"/>
  <c r="G1258" i="1" s="1"/>
  <c r="C1258" i="1"/>
  <c r="H1257" i="1"/>
  <c r="D1257" i="1"/>
  <c r="G1257" i="1" s="1"/>
  <c r="C1257" i="1"/>
  <c r="H1256" i="1"/>
  <c r="D1256" i="1"/>
  <c r="G1256" i="1" s="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D1222" i="1"/>
  <c r="H1222" i="1" s="1"/>
  <c r="C1222" i="1"/>
  <c r="G1221" i="1"/>
  <c r="D1221" i="1"/>
  <c r="H1221" i="1" s="1"/>
  <c r="C1221" i="1"/>
  <c r="G1220" i="1"/>
  <c r="D1220" i="1"/>
  <c r="H1220" i="1" s="1"/>
  <c r="C1220" i="1"/>
  <c r="G1219" i="1"/>
  <c r="D1219" i="1"/>
  <c r="H1219" i="1" s="1"/>
  <c r="C1219" i="1"/>
  <c r="D1218" i="1"/>
  <c r="H1218" i="1" s="1"/>
  <c r="C1218" i="1"/>
  <c r="G1217" i="1"/>
  <c r="D1217" i="1"/>
  <c r="H1217" i="1" s="1"/>
  <c r="C1217" i="1"/>
  <c r="G1216" i="1"/>
  <c r="D1216" i="1"/>
  <c r="H1216" i="1" s="1"/>
  <c r="C1216" i="1"/>
  <c r="G1215" i="1"/>
  <c r="D1215" i="1"/>
  <c r="H1215" i="1" s="1"/>
  <c r="C1215" i="1"/>
  <c r="D1214" i="1"/>
  <c r="H1214" i="1" s="1"/>
  <c r="C1214" i="1"/>
  <c r="G1213" i="1"/>
  <c r="D1213" i="1"/>
  <c r="H1213" i="1" s="1"/>
  <c r="C1213" i="1"/>
  <c r="G1212" i="1"/>
  <c r="D1212" i="1"/>
  <c r="H1212" i="1" s="1"/>
  <c r="C1212" i="1"/>
  <c r="G1211" i="1"/>
  <c r="D1211" i="1"/>
  <c r="H1211" i="1" s="1"/>
  <c r="C1211" i="1"/>
  <c r="D1210" i="1"/>
  <c r="H1210" i="1" s="1"/>
  <c r="C1210" i="1"/>
  <c r="G1209" i="1"/>
  <c r="D1209" i="1"/>
  <c r="H1209" i="1" s="1"/>
  <c r="C1209" i="1"/>
  <c r="G1208" i="1"/>
  <c r="D1208" i="1"/>
  <c r="H1208" i="1" s="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G1179" i="1"/>
  <c r="D1179" i="1"/>
  <c r="H1179" i="1" s="1"/>
  <c r="C1179" i="1"/>
  <c r="G1178" i="1"/>
  <c r="D1178" i="1"/>
  <c r="H1178" i="1" s="1"/>
  <c r="C1178" i="1"/>
  <c r="G1177" i="1"/>
  <c r="D1177" i="1"/>
  <c r="H1177" i="1" s="1"/>
  <c r="C1177" i="1"/>
  <c r="D1176" i="1"/>
  <c r="H1176" i="1" s="1"/>
  <c r="C1176" i="1"/>
  <c r="D1175" i="1"/>
  <c r="H1175" i="1" s="1"/>
  <c r="C1175" i="1"/>
  <c r="D1174" i="1"/>
  <c r="H1174" i="1" s="1"/>
  <c r="C1174" i="1"/>
  <c r="D1173" i="1"/>
  <c r="H1173" i="1" s="1"/>
  <c r="C1173" i="1"/>
  <c r="D1172" i="1"/>
  <c r="H1172" i="1" s="1"/>
  <c r="C1172" i="1"/>
  <c r="D1171" i="1"/>
  <c r="H1171" i="1" s="1"/>
  <c r="C1171" i="1"/>
  <c r="D1170" i="1"/>
  <c r="H1170" i="1" s="1"/>
  <c r="C1170" i="1"/>
  <c r="D1169" i="1"/>
  <c r="H1169" i="1" s="1"/>
  <c r="C1169" i="1"/>
  <c r="D1168" i="1"/>
  <c r="H1168" i="1" s="1"/>
  <c r="C1168" i="1"/>
  <c r="D1167" i="1"/>
  <c r="H1167" i="1" s="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D1154" i="1"/>
  <c r="H1154" i="1" s="1"/>
  <c r="C1154" i="1"/>
  <c r="D1153" i="1"/>
  <c r="H1153" i="1" s="1"/>
  <c r="C1153" i="1"/>
  <c r="D1152" i="1"/>
  <c r="H1152" i="1" s="1"/>
  <c r="C1152"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D1140" i="1"/>
  <c r="H1140" i="1" s="1"/>
  <c r="C1140"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D1124" i="1"/>
  <c r="G1123" i="1"/>
  <c r="D1123" i="1"/>
  <c r="H1123" i="1" s="1"/>
  <c r="C1123" i="1"/>
  <c r="G1122" i="1"/>
  <c r="D1122" i="1"/>
  <c r="H1122" i="1" s="1"/>
  <c r="C1122" i="1"/>
  <c r="D1121" i="1"/>
  <c r="H1121" i="1" s="1"/>
  <c r="C1121" i="1"/>
  <c r="G1120" i="1"/>
  <c r="D1120" i="1"/>
  <c r="H1120" i="1" s="1"/>
  <c r="C1120" i="1"/>
  <c r="G1119" i="1"/>
  <c r="D1119" i="1"/>
  <c r="H1119" i="1" s="1"/>
  <c r="C1119" i="1"/>
  <c r="G1118" i="1"/>
  <c r="D1118" i="1"/>
  <c r="H1118" i="1" s="1"/>
  <c r="C1118" i="1"/>
  <c r="D1117" i="1"/>
  <c r="H1117" i="1" s="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D1095" i="1"/>
  <c r="H1095" i="1" s="1"/>
  <c r="C1095" i="1"/>
  <c r="D1094" i="1"/>
  <c r="H1094" i="1" s="1"/>
  <c r="C1094" i="1"/>
  <c r="D1093" i="1"/>
  <c r="H1093" i="1" s="1"/>
  <c r="C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H1084" i="1" s="1"/>
  <c r="C1084" i="1"/>
  <c r="D1083" i="1"/>
  <c r="H1083" i="1" s="1"/>
  <c r="C1083" i="1"/>
  <c r="D1082" i="1"/>
  <c r="H1082" i="1" s="1"/>
  <c r="C1082" i="1"/>
  <c r="D1081" i="1"/>
  <c r="H1081" i="1" s="1"/>
  <c r="C1081" i="1"/>
  <c r="D1080" i="1"/>
  <c r="H1080" i="1" s="1"/>
  <c r="C1080" i="1"/>
  <c r="D1079" i="1"/>
  <c r="H1079" i="1" s="1"/>
  <c r="C1079" i="1"/>
  <c r="D1078" i="1"/>
  <c r="H1078" i="1" s="1"/>
  <c r="C1078" i="1"/>
  <c r="D1077" i="1"/>
  <c r="H1077" i="1" s="1"/>
  <c r="C1077" i="1"/>
  <c r="D1076" i="1"/>
  <c r="H1076" i="1" s="1"/>
  <c r="C1076" i="1"/>
  <c r="D1075" i="1"/>
  <c r="D1074" i="1"/>
  <c r="H1073" i="1"/>
  <c r="D1073" i="1"/>
  <c r="G1073" i="1" s="1"/>
  <c r="C1073" i="1"/>
  <c r="H1072" i="1"/>
  <c r="D1072" i="1"/>
  <c r="G1072" i="1" s="1"/>
  <c r="C1072" i="1"/>
  <c r="H1071" i="1"/>
  <c r="D1071" i="1"/>
  <c r="G1071" i="1" s="1"/>
  <c r="C1071" i="1"/>
  <c r="H1070" i="1"/>
  <c r="D1070" i="1"/>
  <c r="G1070" i="1" s="1"/>
  <c r="C1070" i="1"/>
  <c r="H1069" i="1"/>
  <c r="D1069" i="1"/>
  <c r="G1069" i="1" s="1"/>
  <c r="C1069" i="1"/>
  <c r="H1068" i="1"/>
  <c r="D1068" i="1"/>
  <c r="G1068" i="1" s="1"/>
  <c r="C1068" i="1"/>
  <c r="H1067" i="1"/>
  <c r="D1067" i="1"/>
  <c r="G1067" i="1" s="1"/>
  <c r="C1067" i="1"/>
  <c r="H1066" i="1"/>
  <c r="D1066" i="1"/>
  <c r="G1066" i="1" s="1"/>
  <c r="C1066" i="1"/>
  <c r="H1065" i="1"/>
  <c r="D1065" i="1"/>
  <c r="G1065" i="1" s="1"/>
  <c r="C1065" i="1"/>
  <c r="H1064" i="1"/>
  <c r="D1064" i="1"/>
  <c r="G1064" i="1" s="1"/>
  <c r="C1064" i="1"/>
  <c r="H1063" i="1"/>
  <c r="D1063" i="1"/>
  <c r="G1063" i="1" s="1"/>
  <c r="C1063" i="1"/>
  <c r="H1062" i="1"/>
  <c r="D1062" i="1"/>
  <c r="G1062" i="1" s="1"/>
  <c r="C1062" i="1"/>
  <c r="H1061" i="1"/>
  <c r="D1061" i="1"/>
  <c r="G1061" i="1" s="1"/>
  <c r="C1061" i="1"/>
  <c r="H1060" i="1"/>
  <c r="D1060" i="1"/>
  <c r="G1060" i="1" s="1"/>
  <c r="C1060" i="1"/>
  <c r="H1059" i="1"/>
  <c r="D1059" i="1"/>
  <c r="G1059" i="1" s="1"/>
  <c r="C1059" i="1"/>
  <c r="H1058" i="1"/>
  <c r="D1058" i="1"/>
  <c r="G1058" i="1" s="1"/>
  <c r="C1058" i="1"/>
  <c r="H1057" i="1"/>
  <c r="D1057" i="1"/>
  <c r="G1057" i="1" s="1"/>
  <c r="C1057" i="1"/>
  <c r="H1056" i="1"/>
  <c r="D1056" i="1"/>
  <c r="G1056" i="1" s="1"/>
  <c r="C1056" i="1"/>
  <c r="H1055" i="1"/>
  <c r="D1055" i="1"/>
  <c r="G1055" i="1" s="1"/>
  <c r="C1055" i="1"/>
  <c r="H1054" i="1"/>
  <c r="D1054" i="1"/>
  <c r="G1054" i="1" s="1"/>
  <c r="C1054" i="1"/>
  <c r="H1053" i="1"/>
  <c r="D1053" i="1"/>
  <c r="G1053" i="1" s="1"/>
  <c r="C1053" i="1"/>
  <c r="H1052" i="1"/>
  <c r="D1052" i="1"/>
  <c r="G1052" i="1" s="1"/>
  <c r="C1052" i="1"/>
  <c r="H1051" i="1"/>
  <c r="D1051" i="1"/>
  <c r="G1051" i="1" s="1"/>
  <c r="C1051" i="1"/>
  <c r="H1050" i="1"/>
  <c r="D1050" i="1"/>
  <c r="G1050" i="1" s="1"/>
  <c r="C1050" i="1"/>
  <c r="H1049" i="1"/>
  <c r="D1049" i="1"/>
  <c r="G1049" i="1" s="1"/>
  <c r="C1049" i="1"/>
  <c r="H1048" i="1"/>
  <c r="D1048" i="1"/>
  <c r="G1048" i="1" s="1"/>
  <c r="C1048" i="1"/>
  <c r="H1047" i="1"/>
  <c r="D1047" i="1"/>
  <c r="G1047" i="1" s="1"/>
  <c r="C1047" i="1"/>
  <c r="H1046" i="1"/>
  <c r="D1046" i="1"/>
  <c r="G1046" i="1" s="1"/>
  <c r="C1046" i="1"/>
  <c r="H1045" i="1"/>
  <c r="D1045" i="1"/>
  <c r="G1045" i="1" s="1"/>
  <c r="C1045" i="1"/>
  <c r="H1044" i="1"/>
  <c r="D1044" i="1"/>
  <c r="G1044" i="1" s="1"/>
  <c r="C1044" i="1"/>
  <c r="H1043" i="1"/>
  <c r="D1043" i="1"/>
  <c r="G1043" i="1" s="1"/>
  <c r="C1043" i="1"/>
  <c r="H1042" i="1"/>
  <c r="D1042" i="1"/>
  <c r="G1042" i="1" s="1"/>
  <c r="C1042" i="1"/>
  <c r="H1041" i="1"/>
  <c r="D1041" i="1"/>
  <c r="G1041" i="1" s="1"/>
  <c r="C1041" i="1"/>
  <c r="H1040" i="1"/>
  <c r="D1040" i="1"/>
  <c r="G1040" i="1" s="1"/>
  <c r="C1040" i="1"/>
  <c r="H1039" i="1"/>
  <c r="D1039" i="1"/>
  <c r="G1039" i="1" s="1"/>
  <c r="C1039" i="1"/>
  <c r="H1038" i="1"/>
  <c r="D1038" i="1"/>
  <c r="G1038" i="1" s="1"/>
  <c r="C1038" i="1"/>
  <c r="H1037" i="1"/>
  <c r="D1037" i="1"/>
  <c r="G1037" i="1" s="1"/>
  <c r="C1037" i="1"/>
  <c r="H1036" i="1"/>
  <c r="D1036" i="1"/>
  <c r="G1036" i="1" s="1"/>
  <c r="C1036" i="1"/>
  <c r="H1035" i="1"/>
  <c r="D1035" i="1"/>
  <c r="G1035" i="1" s="1"/>
  <c r="C1035" i="1"/>
  <c r="H1034" i="1"/>
  <c r="D1034" i="1"/>
  <c r="G1034" i="1" s="1"/>
  <c r="C1034" i="1"/>
  <c r="H1033" i="1"/>
  <c r="D1033" i="1"/>
  <c r="G1033" i="1" s="1"/>
  <c r="C1033" i="1"/>
  <c r="H1032" i="1"/>
  <c r="D1032" i="1"/>
  <c r="G1032" i="1" s="1"/>
  <c r="C1032" i="1"/>
  <c r="H1031" i="1"/>
  <c r="D1031" i="1"/>
  <c r="G1031" i="1" s="1"/>
  <c r="C1031" i="1"/>
  <c r="H1030" i="1"/>
  <c r="D1030" i="1"/>
  <c r="G1030" i="1" s="1"/>
  <c r="C1030" i="1"/>
  <c r="H1029" i="1"/>
  <c r="D1029" i="1"/>
  <c r="G1029" i="1" s="1"/>
  <c r="C1029" i="1"/>
  <c r="H1028" i="1"/>
  <c r="D1028" i="1"/>
  <c r="G1028" i="1" s="1"/>
  <c r="C1028" i="1"/>
  <c r="H1027" i="1"/>
  <c r="D1027" i="1"/>
  <c r="G1027" i="1" s="1"/>
  <c r="C1027" i="1"/>
  <c r="H1026" i="1"/>
  <c r="D1026" i="1"/>
  <c r="G1026" i="1" s="1"/>
  <c r="C1026" i="1"/>
  <c r="H1025" i="1"/>
  <c r="D1025" i="1"/>
  <c r="G1025" i="1" s="1"/>
  <c r="C1025" i="1"/>
  <c r="H1024" i="1"/>
  <c r="D1024" i="1"/>
  <c r="G1024" i="1" s="1"/>
  <c r="C1024" i="1"/>
  <c r="H1023" i="1"/>
  <c r="D1023" i="1"/>
  <c r="G1023" i="1" s="1"/>
  <c r="C1023" i="1"/>
  <c r="H1022" i="1"/>
  <c r="D1022" i="1"/>
  <c r="G1022" i="1" s="1"/>
  <c r="C1022" i="1"/>
  <c r="H1021" i="1"/>
  <c r="D1021" i="1"/>
  <c r="G1021" i="1" s="1"/>
  <c r="C1021" i="1"/>
  <c r="H1020" i="1"/>
  <c r="D1020" i="1"/>
  <c r="G1020" i="1" s="1"/>
  <c r="C1020" i="1"/>
  <c r="H1019" i="1"/>
  <c r="D1019" i="1"/>
  <c r="G1019" i="1" s="1"/>
  <c r="C1019" i="1"/>
  <c r="H1018" i="1"/>
  <c r="D1018" i="1"/>
  <c r="G1018" i="1" s="1"/>
  <c r="C1018" i="1"/>
  <c r="D1017" i="1"/>
  <c r="G1016" i="1"/>
  <c r="D1016" i="1"/>
  <c r="H1016" i="1" s="1"/>
  <c r="C1016" i="1"/>
  <c r="G1015" i="1"/>
  <c r="D1015" i="1"/>
  <c r="H1015" i="1" s="1"/>
  <c r="C1015" i="1"/>
  <c r="G1014" i="1"/>
  <c r="D1014" i="1"/>
  <c r="H1014" i="1" s="1"/>
  <c r="C1014" i="1"/>
  <c r="G1013" i="1"/>
  <c r="D1013" i="1"/>
  <c r="H1013" i="1" s="1"/>
  <c r="C1013" i="1"/>
  <c r="D1012"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H977" i="1"/>
  <c r="D977" i="1"/>
  <c r="C977" i="1"/>
  <c r="G977" i="1" s="1"/>
  <c r="H976" i="1"/>
  <c r="D976" i="1"/>
  <c r="C976" i="1"/>
  <c r="G976" i="1" s="1"/>
  <c r="D975" i="1"/>
  <c r="C975" i="1"/>
  <c r="D974" i="1"/>
  <c r="C974" i="1"/>
  <c r="H973" i="1"/>
  <c r="D973" i="1"/>
  <c r="C973" i="1"/>
  <c r="G973" i="1" s="1"/>
  <c r="D972" i="1"/>
  <c r="H972" i="1" s="1"/>
  <c r="C972" i="1"/>
  <c r="D971" i="1"/>
  <c r="C971" i="1"/>
  <c r="D970" i="1"/>
  <c r="C970" i="1"/>
  <c r="D969" i="1"/>
  <c r="C969" i="1"/>
  <c r="H968" i="1"/>
  <c r="D968" i="1"/>
  <c r="C968" i="1"/>
  <c r="H967" i="1"/>
  <c r="D967" i="1"/>
  <c r="C967" i="1"/>
  <c r="D966" i="1"/>
  <c r="C966" i="1"/>
  <c r="D965" i="1"/>
  <c r="C965" i="1"/>
  <c r="H964" i="1"/>
  <c r="D964" i="1"/>
  <c r="C964" i="1"/>
  <c r="D963" i="1"/>
  <c r="H963" i="1" s="1"/>
  <c r="C963" i="1"/>
  <c r="D962" i="1"/>
  <c r="C962" i="1"/>
  <c r="H961" i="1"/>
  <c r="D961" i="1"/>
  <c r="C961" i="1"/>
  <c r="G961" i="1" s="1"/>
  <c r="D960" i="1"/>
  <c r="H960" i="1" s="1"/>
  <c r="C960" i="1"/>
  <c r="D959" i="1"/>
  <c r="C959" i="1"/>
  <c r="D958" i="1"/>
  <c r="C958" i="1"/>
  <c r="H957" i="1"/>
  <c r="D957" i="1"/>
  <c r="C957" i="1"/>
  <c r="G957" i="1" s="1"/>
  <c r="D956" i="1"/>
  <c r="H956" i="1" s="1"/>
  <c r="C956" i="1"/>
  <c r="D955" i="1"/>
  <c r="C955" i="1"/>
  <c r="D954" i="1"/>
  <c r="C954" i="1"/>
  <c r="D953" i="1"/>
  <c r="C953" i="1"/>
  <c r="H952" i="1"/>
  <c r="D952" i="1"/>
  <c r="C952" i="1"/>
  <c r="H951" i="1"/>
  <c r="D951" i="1"/>
  <c r="C951" i="1"/>
  <c r="D950" i="1"/>
  <c r="C950" i="1"/>
  <c r="D949" i="1"/>
  <c r="C949" i="1"/>
  <c r="H948" i="1"/>
  <c r="D948" i="1"/>
  <c r="C948" i="1"/>
  <c r="H947" i="1"/>
  <c r="D947" i="1"/>
  <c r="C947" i="1"/>
  <c r="D946" i="1"/>
  <c r="C946" i="1"/>
  <c r="D945" i="1"/>
  <c r="C945" i="1"/>
  <c r="H944" i="1"/>
  <c r="D944" i="1"/>
  <c r="C944" i="1"/>
  <c r="D943" i="1"/>
  <c r="H943" i="1" s="1"/>
  <c r="C943" i="1"/>
  <c r="D942" i="1"/>
  <c r="C942" i="1"/>
  <c r="D941" i="1"/>
  <c r="C941" i="1"/>
  <c r="H940" i="1"/>
  <c r="D940" i="1"/>
  <c r="C940" i="1"/>
  <c r="H939" i="1"/>
  <c r="D939" i="1"/>
  <c r="C939" i="1"/>
  <c r="D938" i="1"/>
  <c r="C938" i="1"/>
  <c r="D937" i="1"/>
  <c r="C937" i="1"/>
  <c r="H936" i="1"/>
  <c r="D936" i="1"/>
  <c r="C936" i="1"/>
  <c r="D935" i="1"/>
  <c r="H935" i="1" s="1"/>
  <c r="C935" i="1"/>
  <c r="D934" i="1"/>
  <c r="C934" i="1"/>
  <c r="D933" i="1"/>
  <c r="C933" i="1"/>
  <c r="H932" i="1"/>
  <c r="D932" i="1"/>
  <c r="C932" i="1"/>
  <c r="H931" i="1"/>
  <c r="D931" i="1"/>
  <c r="C931" i="1"/>
  <c r="D930" i="1"/>
  <c r="C930" i="1"/>
  <c r="D929" i="1"/>
  <c r="C929" i="1"/>
  <c r="H928" i="1"/>
  <c r="D928" i="1"/>
  <c r="C928" i="1"/>
  <c r="D927" i="1"/>
  <c r="H927" i="1" s="1"/>
  <c r="C927" i="1"/>
  <c r="D926" i="1"/>
  <c r="C926" i="1"/>
  <c r="D925" i="1"/>
  <c r="C925" i="1"/>
  <c r="H924" i="1"/>
  <c r="D924" i="1"/>
  <c r="C924" i="1"/>
  <c r="H923" i="1"/>
  <c r="D923" i="1"/>
  <c r="C923" i="1"/>
  <c r="D922" i="1"/>
  <c r="C922" i="1"/>
  <c r="D921" i="1"/>
  <c r="C921" i="1"/>
  <c r="H920" i="1"/>
  <c r="D920" i="1"/>
  <c r="C920" i="1"/>
  <c r="D919" i="1"/>
  <c r="H919" i="1" s="1"/>
  <c r="C919" i="1"/>
  <c r="D918" i="1"/>
  <c r="C918" i="1"/>
  <c r="D917" i="1"/>
  <c r="C917" i="1"/>
  <c r="H916" i="1"/>
  <c r="D916" i="1"/>
  <c r="C916" i="1"/>
  <c r="H915" i="1"/>
  <c r="D915" i="1"/>
  <c r="C915" i="1"/>
  <c r="D914" i="1"/>
  <c r="C914" i="1"/>
  <c r="D913" i="1"/>
  <c r="C913" i="1"/>
  <c r="H912" i="1"/>
  <c r="D912" i="1"/>
  <c r="C912" i="1"/>
  <c r="D911" i="1"/>
  <c r="H911" i="1" s="1"/>
  <c r="C911" i="1"/>
  <c r="D910" i="1"/>
  <c r="C910" i="1"/>
  <c r="D909" i="1"/>
  <c r="C909" i="1"/>
  <c r="H908" i="1"/>
  <c r="D908" i="1"/>
  <c r="C908" i="1"/>
  <c r="H907" i="1"/>
  <c r="D907" i="1"/>
  <c r="C907" i="1"/>
  <c r="D906" i="1"/>
  <c r="C906" i="1"/>
  <c r="D905" i="1"/>
  <c r="C905" i="1"/>
  <c r="H904" i="1"/>
  <c r="D904" i="1"/>
  <c r="C904" i="1"/>
  <c r="D903" i="1"/>
  <c r="H903" i="1" s="1"/>
  <c r="C903" i="1"/>
  <c r="D902" i="1"/>
  <c r="C902" i="1"/>
  <c r="D901" i="1"/>
  <c r="C901" i="1"/>
  <c r="H900" i="1"/>
  <c r="D900" i="1"/>
  <c r="C900" i="1"/>
  <c r="H899" i="1"/>
  <c r="D899" i="1"/>
  <c r="C899" i="1"/>
  <c r="D898" i="1"/>
  <c r="C898" i="1"/>
  <c r="D897" i="1"/>
  <c r="C897" i="1"/>
  <c r="H896" i="1"/>
  <c r="D896" i="1"/>
  <c r="C896" i="1"/>
  <c r="D895" i="1"/>
  <c r="H895" i="1" s="1"/>
  <c r="C895" i="1"/>
  <c r="D894" i="1"/>
  <c r="C894" i="1"/>
  <c r="D893" i="1"/>
  <c r="C893" i="1"/>
  <c r="H892" i="1"/>
  <c r="D892" i="1"/>
  <c r="C892" i="1"/>
  <c r="H891" i="1"/>
  <c r="D891" i="1"/>
  <c r="C891" i="1"/>
  <c r="D890" i="1"/>
  <c r="C890" i="1"/>
  <c r="D889" i="1"/>
  <c r="C889" i="1"/>
  <c r="H888" i="1"/>
  <c r="D888" i="1"/>
  <c r="C888" i="1"/>
  <c r="D887" i="1"/>
  <c r="H887" i="1" s="1"/>
  <c r="C887" i="1"/>
  <c r="D886" i="1"/>
  <c r="C886" i="1"/>
  <c r="D885" i="1"/>
  <c r="C885" i="1"/>
  <c r="H884" i="1"/>
  <c r="D884" i="1"/>
  <c r="C884" i="1"/>
  <c r="H883" i="1"/>
  <c r="D883" i="1"/>
  <c r="C883" i="1"/>
  <c r="D882" i="1"/>
  <c r="C882" i="1"/>
  <c r="D881" i="1"/>
  <c r="C881" i="1"/>
  <c r="H880" i="1"/>
  <c r="D880" i="1"/>
  <c r="C880" i="1"/>
  <c r="D879" i="1"/>
  <c r="H879" i="1" s="1"/>
  <c r="C879" i="1"/>
  <c r="D878" i="1"/>
  <c r="C878" i="1"/>
  <c r="D877" i="1"/>
  <c r="C877" i="1"/>
  <c r="H876" i="1"/>
  <c r="D876" i="1"/>
  <c r="C876" i="1"/>
  <c r="H875" i="1"/>
  <c r="D875" i="1"/>
  <c r="C875" i="1"/>
  <c r="D874" i="1"/>
  <c r="C874" i="1"/>
  <c r="D873" i="1"/>
  <c r="C873" i="1"/>
  <c r="H872" i="1"/>
  <c r="D872" i="1"/>
  <c r="C872" i="1"/>
  <c r="D871" i="1"/>
  <c r="H871" i="1" s="1"/>
  <c r="C871" i="1"/>
  <c r="D870" i="1"/>
  <c r="C870" i="1"/>
  <c r="D869" i="1"/>
  <c r="C869" i="1"/>
  <c r="H868" i="1"/>
  <c r="D868" i="1"/>
  <c r="C868" i="1"/>
  <c r="H867" i="1"/>
  <c r="D867" i="1"/>
  <c r="C867" i="1"/>
  <c r="D866" i="1"/>
  <c r="C866" i="1"/>
  <c r="D865" i="1"/>
  <c r="C865" i="1"/>
  <c r="H864" i="1"/>
  <c r="D864" i="1"/>
  <c r="C864" i="1"/>
  <c r="D863" i="1"/>
  <c r="H863" i="1" s="1"/>
  <c r="C863" i="1"/>
  <c r="D862" i="1"/>
  <c r="C862" i="1"/>
  <c r="D861" i="1"/>
  <c r="C861" i="1"/>
  <c r="H860" i="1"/>
  <c r="D860" i="1"/>
  <c r="C860" i="1"/>
  <c r="H859" i="1"/>
  <c r="D859" i="1"/>
  <c r="C859" i="1"/>
  <c r="D858" i="1"/>
  <c r="C858" i="1"/>
  <c r="D857" i="1"/>
  <c r="C857" i="1"/>
  <c r="H856" i="1"/>
  <c r="D856" i="1"/>
  <c r="C856" i="1"/>
  <c r="D855" i="1"/>
  <c r="H855" i="1" s="1"/>
  <c r="C855" i="1"/>
  <c r="D854" i="1"/>
  <c r="C854" i="1"/>
  <c r="D853" i="1"/>
  <c r="C853" i="1"/>
  <c r="H852" i="1"/>
  <c r="D852" i="1"/>
  <c r="C852" i="1"/>
  <c r="H851" i="1"/>
  <c r="D851" i="1"/>
  <c r="C851" i="1"/>
  <c r="D850" i="1"/>
  <c r="C850" i="1"/>
  <c r="D849" i="1"/>
  <c r="C849" i="1"/>
  <c r="D848" i="1"/>
  <c r="H848" i="1" s="1"/>
  <c r="C848" i="1"/>
  <c r="D847" i="1"/>
  <c r="H847" i="1" s="1"/>
  <c r="C847" i="1"/>
  <c r="D846" i="1"/>
  <c r="C846" i="1"/>
  <c r="D845" i="1"/>
  <c r="C845" i="1"/>
  <c r="H844" i="1"/>
  <c r="D844" i="1"/>
  <c r="C844" i="1"/>
  <c r="H843" i="1"/>
  <c r="D843" i="1"/>
  <c r="C843" i="1"/>
  <c r="D842" i="1"/>
  <c r="C842" i="1"/>
  <c r="D841" i="1"/>
  <c r="C841" i="1"/>
  <c r="H840" i="1"/>
  <c r="D840" i="1"/>
  <c r="C840" i="1"/>
  <c r="D839" i="1"/>
  <c r="H839" i="1" s="1"/>
  <c r="C839" i="1"/>
  <c r="D838" i="1"/>
  <c r="C838" i="1"/>
  <c r="D837" i="1"/>
  <c r="C837" i="1"/>
  <c r="D836" i="1"/>
  <c r="H836" i="1" s="1"/>
  <c r="C836" i="1"/>
  <c r="H835" i="1"/>
  <c r="D835" i="1"/>
  <c r="C835" i="1"/>
  <c r="D834" i="1"/>
  <c r="C834" i="1"/>
  <c r="D833" i="1"/>
  <c r="C833" i="1"/>
  <c r="H832" i="1"/>
  <c r="D832" i="1"/>
  <c r="C832" i="1"/>
  <c r="D831" i="1"/>
  <c r="H831" i="1" s="1"/>
  <c r="C831" i="1"/>
  <c r="D830" i="1"/>
  <c r="C830" i="1"/>
  <c r="D829" i="1"/>
  <c r="C829" i="1"/>
  <c r="H828" i="1"/>
  <c r="D828" i="1"/>
  <c r="C828" i="1"/>
  <c r="H827" i="1"/>
  <c r="D827" i="1"/>
  <c r="C827" i="1"/>
  <c r="D826" i="1"/>
  <c r="C826" i="1"/>
  <c r="D825" i="1"/>
  <c r="C825" i="1"/>
  <c r="H824" i="1"/>
  <c r="D824" i="1"/>
  <c r="C824" i="1"/>
  <c r="D823" i="1"/>
  <c r="H823" i="1" s="1"/>
  <c r="C823" i="1"/>
  <c r="D822" i="1"/>
  <c r="C822" i="1"/>
  <c r="D821" i="1"/>
  <c r="C821" i="1"/>
  <c r="H820" i="1"/>
  <c r="D820" i="1"/>
  <c r="C820" i="1"/>
  <c r="H819" i="1"/>
  <c r="D819" i="1"/>
  <c r="C819" i="1"/>
  <c r="D818" i="1"/>
  <c r="C818" i="1"/>
  <c r="D817" i="1"/>
  <c r="C817" i="1"/>
  <c r="H816" i="1"/>
  <c r="D816" i="1"/>
  <c r="C816" i="1"/>
  <c r="D815" i="1"/>
  <c r="H815" i="1" s="1"/>
  <c r="C815" i="1"/>
  <c r="D814" i="1"/>
  <c r="C814" i="1"/>
  <c r="D813" i="1"/>
  <c r="C813" i="1"/>
  <c r="H812" i="1"/>
  <c r="D812" i="1"/>
  <c r="C812" i="1"/>
  <c r="H811" i="1"/>
  <c r="D811" i="1"/>
  <c r="C811" i="1"/>
  <c r="D810" i="1"/>
  <c r="C810" i="1"/>
  <c r="D809" i="1"/>
  <c r="C809" i="1"/>
  <c r="H808" i="1"/>
  <c r="D808" i="1"/>
  <c r="C808" i="1"/>
  <c r="D807" i="1"/>
  <c r="H807" i="1" s="1"/>
  <c r="C807" i="1"/>
  <c r="D806" i="1"/>
  <c r="C806" i="1"/>
  <c r="D805" i="1"/>
  <c r="C805" i="1"/>
  <c r="D804" i="1"/>
  <c r="H804" i="1" s="1"/>
  <c r="C804" i="1"/>
  <c r="D803" i="1"/>
  <c r="C803" i="1"/>
  <c r="G803" i="1" s="1"/>
  <c r="D802" i="1"/>
  <c r="C802" i="1"/>
  <c r="D801" i="1"/>
  <c r="C801" i="1"/>
  <c r="H800" i="1"/>
  <c r="D800" i="1"/>
  <c r="C800" i="1"/>
  <c r="H799" i="1"/>
  <c r="D799" i="1"/>
  <c r="C799" i="1"/>
  <c r="D798" i="1"/>
  <c r="C798" i="1"/>
  <c r="D797" i="1"/>
  <c r="C797" i="1"/>
  <c r="G797" i="1" s="1"/>
  <c r="H796" i="1"/>
  <c r="D796" i="1"/>
  <c r="C796" i="1"/>
  <c r="G796" i="1" s="1"/>
  <c r="H795" i="1"/>
  <c r="D795" i="1"/>
  <c r="C795" i="1"/>
  <c r="G795" i="1" s="1"/>
  <c r="H794" i="1"/>
  <c r="D794" i="1"/>
  <c r="C794" i="1"/>
  <c r="G794" i="1" s="1"/>
  <c r="H793" i="1"/>
  <c r="D793" i="1"/>
  <c r="C793" i="1"/>
  <c r="G793" i="1" s="1"/>
  <c r="H792" i="1"/>
  <c r="D792" i="1"/>
  <c r="C792" i="1"/>
  <c r="G792" i="1" s="1"/>
  <c r="H791" i="1"/>
  <c r="D791" i="1"/>
  <c r="C791" i="1"/>
  <c r="G791" i="1" s="1"/>
  <c r="H790" i="1"/>
  <c r="D790" i="1"/>
  <c r="C790" i="1"/>
  <c r="G790" i="1" s="1"/>
  <c r="H789" i="1"/>
  <c r="D789" i="1"/>
  <c r="C789" i="1"/>
  <c r="G789" i="1" s="1"/>
  <c r="H788" i="1"/>
  <c r="D788" i="1"/>
  <c r="C788" i="1"/>
  <c r="G788" i="1" s="1"/>
  <c r="H787" i="1"/>
  <c r="D787" i="1"/>
  <c r="C787" i="1"/>
  <c r="G787" i="1" s="1"/>
  <c r="H786" i="1"/>
  <c r="D786" i="1"/>
  <c r="C786" i="1"/>
  <c r="G786" i="1" s="1"/>
  <c r="H785" i="1"/>
  <c r="D785" i="1"/>
  <c r="C785" i="1"/>
  <c r="G785" i="1" s="1"/>
  <c r="H784" i="1"/>
  <c r="D784" i="1"/>
  <c r="C784" i="1"/>
  <c r="G784" i="1" s="1"/>
  <c r="H783" i="1"/>
  <c r="D783" i="1"/>
  <c r="C783" i="1"/>
  <c r="G783" i="1" s="1"/>
  <c r="H782" i="1"/>
  <c r="D782" i="1"/>
  <c r="C782" i="1"/>
  <c r="G782" i="1" s="1"/>
  <c r="H781" i="1"/>
  <c r="D781" i="1"/>
  <c r="C781" i="1"/>
  <c r="G781" i="1" s="1"/>
  <c r="H780" i="1"/>
  <c r="D780" i="1"/>
  <c r="C780" i="1"/>
  <c r="G780" i="1" s="1"/>
  <c r="H779" i="1"/>
  <c r="D779" i="1"/>
  <c r="C779" i="1"/>
  <c r="G779" i="1" s="1"/>
  <c r="H778" i="1"/>
  <c r="D778" i="1"/>
  <c r="C778" i="1"/>
  <c r="G778" i="1" s="1"/>
  <c r="H777" i="1"/>
  <c r="D777" i="1"/>
  <c r="C777" i="1"/>
  <c r="G777" i="1" s="1"/>
  <c r="H776" i="1"/>
  <c r="D776" i="1"/>
  <c r="C776" i="1"/>
  <c r="G776" i="1" s="1"/>
  <c r="H775" i="1"/>
  <c r="D775" i="1"/>
  <c r="C775" i="1"/>
  <c r="G775" i="1" s="1"/>
  <c r="H774" i="1"/>
  <c r="D774" i="1"/>
  <c r="C774" i="1"/>
  <c r="G774" i="1" s="1"/>
  <c r="H773" i="1"/>
  <c r="D773" i="1"/>
  <c r="C773" i="1"/>
  <c r="G773" i="1" s="1"/>
  <c r="H772" i="1"/>
  <c r="D772" i="1"/>
  <c r="C772" i="1"/>
  <c r="G772" i="1" s="1"/>
  <c r="H771" i="1"/>
  <c r="D771" i="1"/>
  <c r="C771" i="1"/>
  <c r="G771" i="1" s="1"/>
  <c r="H770" i="1"/>
  <c r="D770" i="1"/>
  <c r="C770" i="1"/>
  <c r="G770" i="1" s="1"/>
  <c r="H769" i="1"/>
  <c r="D769" i="1"/>
  <c r="C769" i="1"/>
  <c r="G769" i="1" s="1"/>
  <c r="H768" i="1"/>
  <c r="D768" i="1"/>
  <c r="C768" i="1"/>
  <c r="G768" i="1" s="1"/>
  <c r="H767" i="1"/>
  <c r="D767" i="1"/>
  <c r="C767" i="1"/>
  <c r="G767" i="1" s="1"/>
  <c r="H766" i="1"/>
  <c r="D766" i="1"/>
  <c r="C766" i="1"/>
  <c r="G766" i="1" s="1"/>
  <c r="H765" i="1"/>
  <c r="D765" i="1"/>
  <c r="C765" i="1"/>
  <c r="G765" i="1" s="1"/>
  <c r="H764" i="1"/>
  <c r="D764" i="1"/>
  <c r="C764" i="1"/>
  <c r="G764" i="1" s="1"/>
  <c r="D763" i="1"/>
  <c r="C763" i="1"/>
  <c r="G763" i="1" s="1"/>
  <c r="D762" i="1"/>
  <c r="C762" i="1"/>
  <c r="G762" i="1" s="1"/>
  <c r="H761" i="1"/>
  <c r="D761" i="1"/>
  <c r="C761" i="1"/>
  <c r="G761" i="1" s="1"/>
  <c r="H760" i="1"/>
  <c r="D760" i="1"/>
  <c r="C760" i="1"/>
  <c r="G760" i="1" s="1"/>
  <c r="D759" i="1"/>
  <c r="C759" i="1"/>
  <c r="G759" i="1" s="1"/>
  <c r="D758" i="1"/>
  <c r="C758" i="1"/>
  <c r="G758" i="1" s="1"/>
  <c r="H757" i="1"/>
  <c r="D757" i="1"/>
  <c r="C757" i="1"/>
  <c r="G757" i="1" s="1"/>
  <c r="H756" i="1"/>
  <c r="D756" i="1"/>
  <c r="C756" i="1"/>
  <c r="G756" i="1" s="1"/>
  <c r="D755" i="1"/>
  <c r="C755" i="1"/>
  <c r="G755" i="1" s="1"/>
  <c r="D754" i="1"/>
  <c r="C754" i="1"/>
  <c r="G754" i="1" s="1"/>
  <c r="H753" i="1"/>
  <c r="D753" i="1"/>
  <c r="C753" i="1"/>
  <c r="G753" i="1" s="1"/>
  <c r="H752" i="1"/>
  <c r="D752" i="1"/>
  <c r="C752" i="1"/>
  <c r="G752" i="1" s="1"/>
  <c r="D751" i="1"/>
  <c r="C751" i="1"/>
  <c r="G751" i="1" s="1"/>
  <c r="D750" i="1"/>
  <c r="C750" i="1"/>
  <c r="G750" i="1" s="1"/>
  <c r="H749" i="1"/>
  <c r="D749" i="1"/>
  <c r="C749" i="1"/>
  <c r="G749" i="1" s="1"/>
  <c r="H748" i="1"/>
  <c r="D748" i="1"/>
  <c r="C748" i="1"/>
  <c r="G748" i="1" s="1"/>
  <c r="D747" i="1"/>
  <c r="C747" i="1"/>
  <c r="G747" i="1" s="1"/>
  <c r="D746" i="1"/>
  <c r="C746" i="1"/>
  <c r="G746" i="1" s="1"/>
  <c r="H745" i="1"/>
  <c r="D745" i="1"/>
  <c r="C745" i="1"/>
  <c r="G745" i="1" s="1"/>
  <c r="H744" i="1"/>
  <c r="D744" i="1"/>
  <c r="C744" i="1"/>
  <c r="G744" i="1" s="1"/>
  <c r="D743" i="1"/>
  <c r="C743" i="1"/>
  <c r="G743" i="1" s="1"/>
  <c r="D742" i="1"/>
  <c r="C742" i="1"/>
  <c r="G742" i="1" s="1"/>
  <c r="H741" i="1"/>
  <c r="D741" i="1"/>
  <c r="C741" i="1"/>
  <c r="G741" i="1" s="1"/>
  <c r="H740" i="1"/>
  <c r="D740" i="1"/>
  <c r="C740" i="1"/>
  <c r="G740" i="1" s="1"/>
  <c r="D739" i="1"/>
  <c r="C739" i="1"/>
  <c r="G739" i="1" s="1"/>
  <c r="D738" i="1"/>
  <c r="C738" i="1"/>
  <c r="G738" i="1" s="1"/>
  <c r="H737" i="1"/>
  <c r="D737" i="1"/>
  <c r="C737" i="1"/>
  <c r="G737" i="1" s="1"/>
  <c r="H736" i="1"/>
  <c r="D736" i="1"/>
  <c r="C736" i="1"/>
  <c r="G736" i="1" s="1"/>
  <c r="D735" i="1"/>
  <c r="C735" i="1"/>
  <c r="G735" i="1" s="1"/>
  <c r="D734" i="1"/>
  <c r="C734" i="1"/>
  <c r="G734" i="1" s="1"/>
  <c r="H733" i="1"/>
  <c r="D733" i="1"/>
  <c r="C733" i="1"/>
  <c r="G733" i="1" s="1"/>
  <c r="H732" i="1"/>
  <c r="D732" i="1"/>
  <c r="C732" i="1"/>
  <c r="G732" i="1" s="1"/>
  <c r="D731" i="1"/>
  <c r="C731" i="1"/>
  <c r="D730" i="1"/>
  <c r="C730" i="1"/>
  <c r="G730" i="1" s="1"/>
  <c r="H729" i="1"/>
  <c r="D729" i="1"/>
  <c r="C729" i="1"/>
  <c r="G729" i="1" s="1"/>
  <c r="H728" i="1"/>
  <c r="D728" i="1"/>
  <c r="C728" i="1"/>
  <c r="G728" i="1" s="1"/>
  <c r="D727" i="1"/>
  <c r="C727" i="1"/>
  <c r="D726" i="1"/>
  <c r="C726" i="1"/>
  <c r="G726" i="1" s="1"/>
  <c r="H725" i="1"/>
  <c r="D725" i="1"/>
  <c r="C725" i="1"/>
  <c r="G725" i="1" s="1"/>
  <c r="H724" i="1"/>
  <c r="D724" i="1"/>
  <c r="C724" i="1"/>
  <c r="G724" i="1" s="1"/>
  <c r="D723" i="1"/>
  <c r="C723" i="1"/>
  <c r="G723" i="1" s="1"/>
  <c r="D722" i="1"/>
  <c r="C722" i="1"/>
  <c r="G722" i="1" s="1"/>
  <c r="H721" i="1"/>
  <c r="D721" i="1"/>
  <c r="C721" i="1"/>
  <c r="G721" i="1" s="1"/>
  <c r="H720" i="1"/>
  <c r="D720" i="1"/>
  <c r="C720" i="1"/>
  <c r="G720" i="1" s="1"/>
  <c r="D719" i="1"/>
  <c r="C719" i="1"/>
  <c r="G719" i="1" s="1"/>
  <c r="D718" i="1"/>
  <c r="C718" i="1"/>
  <c r="G718" i="1" s="1"/>
  <c r="H717" i="1"/>
  <c r="D717" i="1"/>
  <c r="C717" i="1"/>
  <c r="G717" i="1" s="1"/>
  <c r="H716" i="1"/>
  <c r="D716" i="1"/>
  <c r="C716" i="1"/>
  <c r="G716" i="1" s="1"/>
  <c r="D715" i="1"/>
  <c r="C715" i="1"/>
  <c r="G715" i="1" s="1"/>
  <c r="D714" i="1"/>
  <c r="C714" i="1"/>
  <c r="G714" i="1" s="1"/>
  <c r="H713" i="1"/>
  <c r="D713" i="1"/>
  <c r="C713" i="1"/>
  <c r="G713" i="1" s="1"/>
  <c r="H712" i="1"/>
  <c r="D712" i="1"/>
  <c r="C712" i="1"/>
  <c r="G712" i="1" s="1"/>
  <c r="D711" i="1"/>
  <c r="C711" i="1"/>
  <c r="G711" i="1" s="1"/>
  <c r="D710" i="1"/>
  <c r="C710" i="1"/>
  <c r="G710" i="1" s="1"/>
  <c r="H709" i="1"/>
  <c r="D709" i="1"/>
  <c r="C709" i="1"/>
  <c r="G709" i="1" s="1"/>
  <c r="H708" i="1"/>
  <c r="D708" i="1"/>
  <c r="C708" i="1"/>
  <c r="G708" i="1" s="1"/>
  <c r="D707" i="1"/>
  <c r="C707" i="1"/>
  <c r="G707" i="1" s="1"/>
  <c r="D706" i="1"/>
  <c r="C706" i="1"/>
  <c r="G706" i="1" s="1"/>
  <c r="H705" i="1"/>
  <c r="D705" i="1"/>
  <c r="C705" i="1"/>
  <c r="G705" i="1" s="1"/>
  <c r="H704" i="1"/>
  <c r="D704" i="1"/>
  <c r="C704" i="1"/>
  <c r="G704" i="1" s="1"/>
  <c r="D703" i="1"/>
  <c r="C703" i="1"/>
  <c r="G703" i="1" s="1"/>
  <c r="D702" i="1"/>
  <c r="C702" i="1"/>
  <c r="G702" i="1" s="1"/>
  <c r="H701" i="1"/>
  <c r="D701" i="1"/>
  <c r="C701" i="1"/>
  <c r="G701" i="1" s="1"/>
  <c r="H700" i="1"/>
  <c r="D700" i="1"/>
  <c r="C700" i="1"/>
  <c r="G700" i="1" s="1"/>
  <c r="D699" i="1"/>
  <c r="C699" i="1"/>
  <c r="G699" i="1" s="1"/>
  <c r="D698" i="1"/>
  <c r="C698" i="1"/>
  <c r="G698" i="1" s="1"/>
  <c r="H697" i="1"/>
  <c r="D697" i="1"/>
  <c r="C697" i="1"/>
  <c r="G697" i="1" s="1"/>
  <c r="H696" i="1"/>
  <c r="D696" i="1"/>
  <c r="C696" i="1"/>
  <c r="G696" i="1" s="1"/>
  <c r="D695" i="1"/>
  <c r="C695" i="1"/>
  <c r="G695" i="1" s="1"/>
  <c r="D694" i="1"/>
  <c r="C694" i="1"/>
  <c r="G694" i="1" s="1"/>
  <c r="H693" i="1"/>
  <c r="D693" i="1"/>
  <c r="C693" i="1"/>
  <c r="G693" i="1" s="1"/>
  <c r="H692" i="1"/>
  <c r="D692" i="1"/>
  <c r="C692" i="1"/>
  <c r="G692" i="1" s="1"/>
  <c r="D691" i="1"/>
  <c r="C691" i="1"/>
  <c r="G691" i="1" s="1"/>
  <c r="D690" i="1"/>
  <c r="C690" i="1"/>
  <c r="G690" i="1" s="1"/>
  <c r="H689" i="1"/>
  <c r="D689" i="1"/>
  <c r="C689" i="1"/>
  <c r="G689" i="1" s="1"/>
  <c r="H688" i="1"/>
  <c r="D688" i="1"/>
  <c r="C688" i="1"/>
  <c r="G688" i="1" s="1"/>
  <c r="D687" i="1"/>
  <c r="C687" i="1"/>
  <c r="G687" i="1" s="1"/>
  <c r="D686" i="1"/>
  <c r="C686" i="1"/>
  <c r="G686" i="1" s="1"/>
  <c r="H685" i="1"/>
  <c r="D685" i="1"/>
  <c r="C685" i="1"/>
  <c r="G685" i="1" s="1"/>
  <c r="H684" i="1"/>
  <c r="D684" i="1"/>
  <c r="C684" i="1"/>
  <c r="G684" i="1" s="1"/>
  <c r="D683" i="1"/>
  <c r="C683" i="1"/>
  <c r="G683" i="1" s="1"/>
  <c r="D682" i="1"/>
  <c r="C682" i="1"/>
  <c r="G682" i="1" s="1"/>
  <c r="H681" i="1"/>
  <c r="D681" i="1"/>
  <c r="C681" i="1"/>
  <c r="G681" i="1" s="1"/>
  <c r="H680" i="1"/>
  <c r="D680" i="1"/>
  <c r="C680" i="1"/>
  <c r="G680" i="1" s="1"/>
  <c r="D679" i="1"/>
  <c r="C679" i="1"/>
  <c r="G679" i="1" s="1"/>
  <c r="D678" i="1"/>
  <c r="C678" i="1"/>
  <c r="G678" i="1" s="1"/>
  <c r="H677" i="1"/>
  <c r="D677" i="1"/>
  <c r="C677" i="1"/>
  <c r="G677" i="1" s="1"/>
  <c r="H676" i="1"/>
  <c r="D676" i="1"/>
  <c r="C676" i="1"/>
  <c r="G676" i="1" s="1"/>
  <c r="D675" i="1"/>
  <c r="C675" i="1"/>
  <c r="G675" i="1" s="1"/>
  <c r="D674" i="1"/>
  <c r="C674" i="1"/>
  <c r="G674" i="1" s="1"/>
  <c r="H673" i="1"/>
  <c r="D673" i="1"/>
  <c r="C673" i="1"/>
  <c r="G673" i="1" s="1"/>
  <c r="H672" i="1"/>
  <c r="D672" i="1"/>
  <c r="C672" i="1"/>
  <c r="G672" i="1" s="1"/>
  <c r="D671" i="1"/>
  <c r="C671" i="1"/>
  <c r="G671" i="1" s="1"/>
  <c r="D670" i="1"/>
  <c r="C670" i="1"/>
  <c r="H669" i="1"/>
  <c r="D669" i="1"/>
  <c r="C669" i="1"/>
  <c r="G669" i="1" s="1"/>
  <c r="H668" i="1"/>
  <c r="D668" i="1"/>
  <c r="C668" i="1"/>
  <c r="G668" i="1" s="1"/>
  <c r="D667" i="1"/>
  <c r="C667" i="1"/>
  <c r="G667" i="1" s="1"/>
  <c r="D666" i="1"/>
  <c r="C666" i="1"/>
  <c r="H665" i="1"/>
  <c r="D665" i="1"/>
  <c r="C665" i="1"/>
  <c r="G665" i="1" s="1"/>
  <c r="H664" i="1"/>
  <c r="D664" i="1"/>
  <c r="C664" i="1"/>
  <c r="G664" i="1" s="1"/>
  <c r="D663" i="1"/>
  <c r="C663" i="1"/>
  <c r="G663" i="1" s="1"/>
  <c r="D662" i="1"/>
  <c r="C662" i="1"/>
  <c r="G662" i="1" s="1"/>
  <c r="H661" i="1"/>
  <c r="D661" i="1"/>
  <c r="C661" i="1"/>
  <c r="G661" i="1" s="1"/>
  <c r="H660" i="1"/>
  <c r="D660" i="1"/>
  <c r="C660" i="1"/>
  <c r="G660" i="1" s="1"/>
  <c r="D659" i="1"/>
  <c r="C659" i="1"/>
  <c r="G659" i="1" s="1"/>
  <c r="D658" i="1"/>
  <c r="C658" i="1"/>
  <c r="G658" i="1" s="1"/>
  <c r="H657" i="1"/>
  <c r="D657" i="1"/>
  <c r="C657" i="1"/>
  <c r="G657" i="1" s="1"/>
  <c r="H656" i="1"/>
  <c r="D656" i="1"/>
  <c r="C656" i="1"/>
  <c r="G656" i="1" s="1"/>
  <c r="D655" i="1"/>
  <c r="C655" i="1"/>
  <c r="G655" i="1" s="1"/>
  <c r="D654" i="1"/>
  <c r="C654" i="1"/>
  <c r="G654" i="1" s="1"/>
  <c r="H653" i="1"/>
  <c r="D653" i="1"/>
  <c r="C653" i="1"/>
  <c r="G653" i="1" s="1"/>
  <c r="D652" i="1"/>
  <c r="H652" i="1" s="1"/>
  <c r="C652" i="1"/>
  <c r="D651" i="1"/>
  <c r="C651" i="1"/>
  <c r="G651" i="1" s="1"/>
  <c r="D650" i="1"/>
  <c r="C650" i="1"/>
  <c r="C649" i="1"/>
  <c r="D648" i="1"/>
  <c r="H648" i="1" s="1"/>
  <c r="C648" i="1"/>
  <c r="G648" i="1" s="1"/>
  <c r="D647" i="1"/>
  <c r="C647" i="1"/>
  <c r="D646" i="1"/>
  <c r="C646" i="1"/>
  <c r="H645" i="1"/>
  <c r="D645" i="1"/>
  <c r="C645" i="1"/>
  <c r="G645" i="1" s="1"/>
  <c r="C642" i="1"/>
  <c r="C641" i="1"/>
  <c r="D636" i="1"/>
  <c r="H636" i="1" s="1"/>
  <c r="C636" i="1"/>
  <c r="D635" i="1"/>
  <c r="C635" i="1"/>
  <c r="H632" i="1"/>
  <c r="D632" i="1"/>
  <c r="C632" i="1"/>
  <c r="G632" i="1" s="1"/>
  <c r="D631" i="1"/>
  <c r="C631" i="1"/>
  <c r="G631" i="1" s="1"/>
  <c r="D630" i="1"/>
  <c r="C630" i="1"/>
  <c r="G630" i="1" s="1"/>
  <c r="H629" i="1"/>
  <c r="D629" i="1"/>
  <c r="C629" i="1"/>
  <c r="G629" i="1" s="1"/>
  <c r="H628" i="1"/>
  <c r="G628" i="1"/>
  <c r="D628" i="1"/>
  <c r="C628" i="1"/>
  <c r="H627" i="1"/>
  <c r="G627" i="1"/>
  <c r="D627" i="1"/>
  <c r="C627" i="1"/>
  <c r="H626" i="1"/>
  <c r="G626" i="1"/>
  <c r="D626" i="1"/>
  <c r="C626" i="1"/>
  <c r="H625" i="1"/>
  <c r="G625" i="1"/>
  <c r="D625" i="1"/>
  <c r="C625" i="1"/>
  <c r="H624" i="1"/>
  <c r="G624" i="1"/>
  <c r="D624" i="1"/>
  <c r="C624" i="1"/>
  <c r="D623" i="1"/>
  <c r="H622" i="1"/>
  <c r="D622" i="1"/>
  <c r="C622" i="1"/>
  <c r="D621" i="1"/>
  <c r="G621" i="1" s="1"/>
  <c r="C621" i="1"/>
  <c r="D620" i="1"/>
  <c r="C620" i="1"/>
  <c r="H620" i="1" s="1"/>
  <c r="D619" i="1"/>
  <c r="C619" i="1"/>
  <c r="H619" i="1" s="1"/>
  <c r="H618" i="1"/>
  <c r="D618" i="1"/>
  <c r="C618" i="1"/>
  <c r="D617" i="1"/>
  <c r="G617" i="1" s="1"/>
  <c r="C617" i="1"/>
  <c r="D616" i="1"/>
  <c r="G616" i="1" s="1"/>
  <c r="C616" i="1"/>
  <c r="D615" i="1"/>
  <c r="G615" i="1" s="1"/>
  <c r="C615" i="1"/>
  <c r="D614" i="1"/>
  <c r="C614" i="1"/>
  <c r="H614" i="1" s="1"/>
  <c r="D613" i="1"/>
  <c r="C613" i="1"/>
  <c r="D612" i="1"/>
  <c r="C612" i="1"/>
  <c r="H612" i="1" s="1"/>
  <c r="D611" i="1"/>
  <c r="G611" i="1" s="1"/>
  <c r="C611" i="1"/>
  <c r="D610" i="1"/>
  <c r="C610" i="1"/>
  <c r="H609" i="1"/>
  <c r="D609" i="1"/>
  <c r="G609" i="1" s="1"/>
  <c r="C609" i="1"/>
  <c r="H608" i="1"/>
  <c r="D608" i="1"/>
  <c r="G608" i="1" s="1"/>
  <c r="C608" i="1"/>
  <c r="D607" i="1"/>
  <c r="C607" i="1"/>
  <c r="H607" i="1" s="1"/>
  <c r="D606" i="1"/>
  <c r="C606" i="1"/>
  <c r="H606" i="1" s="1"/>
  <c r="H605" i="1"/>
  <c r="D605" i="1"/>
  <c r="G605" i="1" s="1"/>
  <c r="C605" i="1"/>
  <c r="D604" i="1"/>
  <c r="G604" i="1" s="1"/>
  <c r="C604" i="1"/>
  <c r="D603" i="1"/>
  <c r="C603" i="1"/>
  <c r="H603" i="1" s="1"/>
  <c r="H602" i="1"/>
  <c r="D602" i="1"/>
  <c r="C602" i="1"/>
  <c r="D601" i="1"/>
  <c r="G601" i="1" s="1"/>
  <c r="C601" i="1"/>
  <c r="D600" i="1"/>
  <c r="C600" i="1"/>
  <c r="H600" i="1" s="1"/>
  <c r="D599" i="1"/>
  <c r="G599" i="1" s="1"/>
  <c r="C599" i="1"/>
  <c r="D598" i="1"/>
  <c r="C598" i="1"/>
  <c r="H598" i="1" s="1"/>
  <c r="D597" i="1"/>
  <c r="C597" i="1"/>
  <c r="H596" i="1"/>
  <c r="D596" i="1"/>
  <c r="C596" i="1"/>
  <c r="D595" i="1"/>
  <c r="C595" i="1"/>
  <c r="H595" i="1" s="1"/>
  <c r="D594" i="1"/>
  <c r="C594" i="1"/>
  <c r="H594" i="1" s="1"/>
  <c r="H593" i="1"/>
  <c r="D593" i="1"/>
  <c r="G593" i="1" s="1"/>
  <c r="C593" i="1"/>
  <c r="H592" i="1"/>
  <c r="D592" i="1"/>
  <c r="G592" i="1" s="1"/>
  <c r="C592" i="1"/>
  <c r="D590" i="1"/>
  <c r="H590" i="1" s="1"/>
  <c r="C590" i="1"/>
  <c r="D589" i="1"/>
  <c r="H589" i="1" s="1"/>
  <c r="C589" i="1"/>
  <c r="D588" i="1"/>
  <c r="H588" i="1" s="1"/>
  <c r="C588" i="1"/>
  <c r="D587" i="1"/>
  <c r="C587" i="1"/>
  <c r="G587" i="1" s="1"/>
  <c r="G586" i="1"/>
  <c r="D586" i="1"/>
  <c r="H586" i="1" s="1"/>
  <c r="C586" i="1"/>
  <c r="D585" i="1"/>
  <c r="H585" i="1" s="1"/>
  <c r="C585" i="1"/>
  <c r="D584" i="1"/>
  <c r="H584" i="1" s="1"/>
  <c r="C584" i="1"/>
  <c r="G583" i="1"/>
  <c r="D583" i="1"/>
  <c r="H583" i="1" s="1"/>
  <c r="C583" i="1"/>
  <c r="D582" i="1"/>
  <c r="C582" i="1"/>
  <c r="G582" i="1" s="1"/>
  <c r="D581" i="1"/>
  <c r="H581" i="1" s="1"/>
  <c r="C581" i="1"/>
  <c r="D580" i="1"/>
  <c r="C580" i="1"/>
  <c r="G579" i="1"/>
  <c r="D579" i="1"/>
  <c r="C579" i="1"/>
  <c r="D578" i="1"/>
  <c r="D577" i="1"/>
  <c r="G577" i="1" s="1"/>
  <c r="C577" i="1"/>
  <c r="D576" i="1"/>
  <c r="C576" i="1"/>
  <c r="H576" i="1" s="1"/>
  <c r="D575" i="1"/>
  <c r="G575" i="1" s="1"/>
  <c r="C575" i="1"/>
  <c r="D574" i="1"/>
  <c r="G574" i="1" s="1"/>
  <c r="C574" i="1"/>
  <c r="D573" i="1"/>
  <c r="G573" i="1" s="1"/>
  <c r="C573" i="1"/>
  <c r="H572" i="1"/>
  <c r="D572" i="1"/>
  <c r="C572" i="1"/>
  <c r="D571" i="1"/>
  <c r="C571" i="1"/>
  <c r="D570" i="1"/>
  <c r="G570" i="1" s="1"/>
  <c r="C570" i="1"/>
  <c r="D569" i="1"/>
  <c r="G569" i="1" s="1"/>
  <c r="C569" i="1"/>
  <c r="H568" i="1"/>
  <c r="D568" i="1"/>
  <c r="C568" i="1"/>
  <c r="D567" i="1"/>
  <c r="C567" i="1"/>
  <c r="H567" i="1" s="1"/>
  <c r="D566" i="1"/>
  <c r="G566" i="1" s="1"/>
  <c r="C566" i="1"/>
  <c r="D565" i="1"/>
  <c r="C565" i="1"/>
  <c r="D564" i="1"/>
  <c r="C564" i="1"/>
  <c r="H564" i="1" s="1"/>
  <c r="H563" i="1"/>
  <c r="D563" i="1"/>
  <c r="G563" i="1" s="1"/>
  <c r="C563" i="1"/>
  <c r="D562" i="1"/>
  <c r="C562" i="1"/>
  <c r="D561" i="1"/>
  <c r="G561" i="1" s="1"/>
  <c r="C561" i="1"/>
  <c r="D560" i="1"/>
  <c r="G560" i="1" s="1"/>
  <c r="C560" i="1"/>
  <c r="D559" i="1"/>
  <c r="G559" i="1" s="1"/>
  <c r="C559" i="1"/>
  <c r="D558" i="1"/>
  <c r="G558" i="1" s="1"/>
  <c r="C558" i="1"/>
  <c r="D557" i="1"/>
  <c r="G557" i="1" s="1"/>
  <c r="C557" i="1"/>
  <c r="H556" i="1"/>
  <c r="D556" i="1"/>
  <c r="C556" i="1"/>
  <c r="D555" i="1"/>
  <c r="G555" i="1" s="1"/>
  <c r="C555" i="1"/>
  <c r="D554" i="1"/>
  <c r="G554" i="1" s="1"/>
  <c r="C554" i="1"/>
  <c r="D553" i="1"/>
  <c r="G553" i="1" s="1"/>
  <c r="C553" i="1"/>
  <c r="D552" i="1"/>
  <c r="G552" i="1" s="1"/>
  <c r="C552" i="1"/>
  <c r="D551" i="1"/>
  <c r="G551" i="1" s="1"/>
  <c r="C551" i="1"/>
  <c r="D550" i="1"/>
  <c r="G550" i="1" s="1"/>
  <c r="C550" i="1"/>
  <c r="D549" i="1"/>
  <c r="G549" i="1" s="1"/>
  <c r="C549" i="1"/>
  <c r="D548" i="1"/>
  <c r="G548" i="1" s="1"/>
  <c r="C548" i="1"/>
  <c r="D547" i="1"/>
  <c r="G547" i="1" s="1"/>
  <c r="C547" i="1"/>
  <c r="D546" i="1"/>
  <c r="G546" i="1" s="1"/>
  <c r="C546" i="1"/>
  <c r="D545" i="1"/>
  <c r="G545" i="1" s="1"/>
  <c r="C545" i="1"/>
  <c r="D544" i="1"/>
  <c r="G544" i="1" s="1"/>
  <c r="C544" i="1"/>
  <c r="D543" i="1"/>
  <c r="G543" i="1" s="1"/>
  <c r="C543" i="1"/>
  <c r="D542" i="1"/>
  <c r="G542" i="1" s="1"/>
  <c r="C542" i="1"/>
  <c r="D541" i="1"/>
  <c r="G541" i="1" s="1"/>
  <c r="C541" i="1"/>
  <c r="D540" i="1"/>
  <c r="G540" i="1" s="1"/>
  <c r="C540" i="1"/>
  <c r="D539" i="1"/>
  <c r="G539" i="1" s="1"/>
  <c r="C539" i="1"/>
  <c r="D538" i="1"/>
  <c r="G538" i="1" s="1"/>
  <c r="C538" i="1"/>
  <c r="D537" i="1"/>
  <c r="G537" i="1" s="1"/>
  <c r="C537" i="1"/>
  <c r="D536" i="1"/>
  <c r="G536" i="1" s="1"/>
  <c r="C536" i="1"/>
  <c r="D535" i="1"/>
  <c r="G535" i="1" s="1"/>
  <c r="C535" i="1"/>
  <c r="D534" i="1"/>
  <c r="G534" i="1" s="1"/>
  <c r="C534" i="1"/>
  <c r="D533" i="1"/>
  <c r="G533" i="1" s="1"/>
  <c r="C533" i="1"/>
  <c r="D532" i="1"/>
  <c r="G532" i="1" s="1"/>
  <c r="C532" i="1"/>
  <c r="D531" i="1"/>
  <c r="G531" i="1" s="1"/>
  <c r="C531" i="1"/>
  <c r="D530" i="1"/>
  <c r="G528" i="1"/>
  <c r="D528" i="1"/>
  <c r="C528" i="1"/>
  <c r="H528" i="1" s="1"/>
  <c r="G527" i="1"/>
  <c r="D527" i="1"/>
  <c r="C527" i="1"/>
  <c r="H527" i="1" s="1"/>
  <c r="G526" i="1"/>
  <c r="D526" i="1"/>
  <c r="C526" i="1"/>
  <c r="H526" i="1" s="1"/>
  <c r="G525" i="1"/>
  <c r="D525" i="1"/>
  <c r="C525" i="1"/>
  <c r="H525" i="1" s="1"/>
  <c r="G524" i="1"/>
  <c r="D524" i="1"/>
  <c r="C524" i="1"/>
  <c r="H524" i="1" s="1"/>
  <c r="G523" i="1"/>
  <c r="D523" i="1"/>
  <c r="C523" i="1"/>
  <c r="H523" i="1" s="1"/>
  <c r="G522" i="1"/>
  <c r="D522" i="1"/>
  <c r="C522" i="1"/>
  <c r="H522" i="1" s="1"/>
  <c r="G521" i="1"/>
  <c r="D521" i="1"/>
  <c r="C521" i="1"/>
  <c r="H521" i="1" s="1"/>
  <c r="G520" i="1"/>
  <c r="D520" i="1"/>
  <c r="C520" i="1"/>
  <c r="H520" i="1" s="1"/>
  <c r="G519" i="1"/>
  <c r="D519" i="1"/>
  <c r="C519" i="1"/>
  <c r="H519" i="1" s="1"/>
  <c r="G518" i="1"/>
  <c r="D518" i="1"/>
  <c r="C518" i="1"/>
  <c r="H518" i="1" s="1"/>
  <c r="G517" i="1"/>
  <c r="D517" i="1"/>
  <c r="C517" i="1"/>
  <c r="H517" i="1" s="1"/>
  <c r="D516" i="1"/>
  <c r="G515" i="1"/>
  <c r="D515" i="1"/>
  <c r="C515" i="1"/>
  <c r="D514" i="1"/>
  <c r="H514" i="1" s="1"/>
  <c r="C514" i="1"/>
  <c r="D513" i="1"/>
  <c r="C513" i="1"/>
  <c r="G513" i="1" s="1"/>
  <c r="D512" i="1"/>
  <c r="C512" i="1"/>
  <c r="G512" i="1" s="1"/>
  <c r="G511" i="1"/>
  <c r="D511" i="1"/>
  <c r="C511" i="1"/>
  <c r="G510" i="1"/>
  <c r="D510" i="1"/>
  <c r="H510" i="1" s="1"/>
  <c r="C510" i="1"/>
  <c r="D509" i="1"/>
  <c r="H509" i="1" s="1"/>
  <c r="C509" i="1"/>
  <c r="D508" i="1"/>
  <c r="H508" i="1" s="1"/>
  <c r="C508" i="1"/>
  <c r="G507" i="1"/>
  <c r="D507" i="1"/>
  <c r="C507" i="1"/>
  <c r="D506" i="1"/>
  <c r="C506" i="1"/>
  <c r="D505" i="1"/>
  <c r="C505" i="1"/>
  <c r="G505" i="1" s="1"/>
  <c r="D504" i="1"/>
  <c r="H504" i="1" s="1"/>
  <c r="C504" i="1"/>
  <c r="D503" i="1"/>
  <c r="C503" i="1"/>
  <c r="G503" i="1" s="1"/>
  <c r="G502" i="1"/>
  <c r="D502" i="1"/>
  <c r="H502" i="1" s="1"/>
  <c r="C502" i="1"/>
  <c r="D501" i="1"/>
  <c r="H501" i="1" s="1"/>
  <c r="C501" i="1"/>
  <c r="D500" i="1"/>
  <c r="C500" i="1"/>
  <c r="G500" i="1" s="1"/>
  <c r="G499" i="1"/>
  <c r="D499" i="1"/>
  <c r="C499" i="1"/>
  <c r="D498" i="1"/>
  <c r="H498" i="1" s="1"/>
  <c r="C498" i="1"/>
  <c r="D497" i="1"/>
  <c r="C497" i="1"/>
  <c r="G497" i="1" s="1"/>
  <c r="D496" i="1"/>
  <c r="C496" i="1"/>
  <c r="G496" i="1" s="1"/>
  <c r="G495" i="1"/>
  <c r="D495" i="1"/>
  <c r="C495" i="1"/>
  <c r="D494" i="1"/>
  <c r="H494" i="1" s="1"/>
  <c r="C494" i="1"/>
  <c r="D493" i="1"/>
  <c r="H493" i="1" s="1"/>
  <c r="C493" i="1"/>
  <c r="D492" i="1"/>
  <c r="H492" i="1" s="1"/>
  <c r="C492" i="1"/>
  <c r="D491" i="1"/>
  <c r="C491" i="1"/>
  <c r="G491" i="1" s="1"/>
  <c r="D490" i="1"/>
  <c r="C490" i="1"/>
  <c r="D489" i="1"/>
  <c r="C489" i="1"/>
  <c r="G489" i="1" s="1"/>
  <c r="D488" i="1"/>
  <c r="H488" i="1" s="1"/>
  <c r="C488" i="1"/>
  <c r="D487" i="1"/>
  <c r="C487" i="1"/>
  <c r="G487" i="1" s="1"/>
  <c r="G486" i="1"/>
  <c r="D486" i="1"/>
  <c r="H486" i="1" s="1"/>
  <c r="C486" i="1"/>
  <c r="D484" i="1"/>
  <c r="G484" i="1" s="1"/>
  <c r="C484" i="1"/>
  <c r="D483" i="1"/>
  <c r="G483" i="1" s="1"/>
  <c r="C483" i="1"/>
  <c r="D482" i="1"/>
  <c r="G482" i="1" s="1"/>
  <c r="C482" i="1"/>
  <c r="D481" i="1"/>
  <c r="G481" i="1" s="1"/>
  <c r="C481" i="1"/>
  <c r="D480" i="1"/>
  <c r="G480" i="1" s="1"/>
  <c r="C480" i="1"/>
  <c r="D479" i="1"/>
  <c r="G479" i="1" s="1"/>
  <c r="C479" i="1"/>
  <c r="D478" i="1"/>
  <c r="G478" i="1" s="1"/>
  <c r="C478" i="1"/>
  <c r="D477" i="1"/>
  <c r="G477" i="1" s="1"/>
  <c r="C477" i="1"/>
  <c r="D476" i="1"/>
  <c r="G476" i="1" s="1"/>
  <c r="C476" i="1"/>
  <c r="D475" i="1"/>
  <c r="G475" i="1" s="1"/>
  <c r="C475" i="1"/>
  <c r="D474" i="1"/>
  <c r="G474" i="1" s="1"/>
  <c r="C474" i="1"/>
  <c r="D473" i="1"/>
  <c r="D472" i="1"/>
  <c r="C472" i="1"/>
  <c r="H472" i="1" s="1"/>
  <c r="D471" i="1"/>
  <c r="C471" i="1"/>
  <c r="H471" i="1" s="1"/>
  <c r="H470" i="1"/>
  <c r="D470" i="1"/>
  <c r="G470" i="1" s="1"/>
  <c r="C470" i="1"/>
  <c r="D469" i="1"/>
  <c r="G469" i="1" s="1"/>
  <c r="C469" i="1"/>
  <c r="D468" i="1"/>
  <c r="C468" i="1"/>
  <c r="H468" i="1" s="1"/>
  <c r="H467" i="1"/>
  <c r="D467" i="1"/>
  <c r="C467" i="1"/>
  <c r="D466" i="1"/>
  <c r="G466" i="1" s="1"/>
  <c r="C466" i="1"/>
  <c r="D465" i="1"/>
  <c r="C465" i="1"/>
  <c r="H465" i="1" s="1"/>
  <c r="D464" i="1"/>
  <c r="G464" i="1" s="1"/>
  <c r="C464" i="1"/>
  <c r="D463" i="1"/>
  <c r="C463" i="1"/>
  <c r="H463" i="1" s="1"/>
  <c r="D462" i="1"/>
  <c r="C462" i="1"/>
  <c r="H461" i="1"/>
  <c r="D461" i="1"/>
  <c r="C461" i="1"/>
  <c r="D460" i="1"/>
  <c r="C460" i="1"/>
  <c r="H460" i="1" s="1"/>
  <c r="D459" i="1"/>
  <c r="C459" i="1"/>
  <c r="H459" i="1" s="1"/>
  <c r="H458" i="1"/>
  <c r="D458" i="1"/>
  <c r="G458" i="1" s="1"/>
  <c r="C458" i="1"/>
  <c r="H457" i="1"/>
  <c r="D457" i="1"/>
  <c r="G457" i="1" s="1"/>
  <c r="C457" i="1"/>
  <c r="D456" i="1"/>
  <c r="G456" i="1" s="1"/>
  <c r="C456" i="1"/>
  <c r="D455" i="1"/>
  <c r="C455" i="1"/>
  <c r="H455" i="1" s="1"/>
  <c r="H454" i="1"/>
  <c r="D454" i="1"/>
  <c r="G454" i="1" s="1"/>
  <c r="C454" i="1"/>
  <c r="H453" i="1"/>
  <c r="D453" i="1"/>
  <c r="G453" i="1" s="1"/>
  <c r="C453" i="1"/>
  <c r="D452" i="1"/>
  <c r="C452" i="1"/>
  <c r="H452" i="1" s="1"/>
  <c r="H451" i="1"/>
  <c r="D451" i="1"/>
  <c r="C451" i="1"/>
  <c r="H450" i="1"/>
  <c r="D450" i="1"/>
  <c r="G450" i="1" s="1"/>
  <c r="C450" i="1"/>
  <c r="D449" i="1"/>
  <c r="C449" i="1"/>
  <c r="H449" i="1" s="1"/>
  <c r="D448" i="1"/>
  <c r="G448" i="1" s="1"/>
  <c r="C448" i="1"/>
  <c r="H447" i="1"/>
  <c r="D447" i="1"/>
  <c r="C447" i="1"/>
  <c r="D446" i="1"/>
  <c r="C446" i="1"/>
  <c r="H445" i="1"/>
  <c r="D445" i="1"/>
  <c r="C445" i="1"/>
  <c r="D444" i="1"/>
  <c r="C444" i="1"/>
  <c r="H444" i="1" s="1"/>
  <c r="D443" i="1"/>
  <c r="C443" i="1"/>
  <c r="H443" i="1" s="1"/>
  <c r="H442" i="1"/>
  <c r="D442" i="1"/>
  <c r="G442" i="1" s="1"/>
  <c r="C442" i="1"/>
  <c r="D441" i="1"/>
  <c r="G441" i="1" s="1"/>
  <c r="C441" i="1"/>
  <c r="D440" i="1"/>
  <c r="G440" i="1" s="1"/>
  <c r="C440" i="1"/>
  <c r="H439" i="1"/>
  <c r="D439" i="1"/>
  <c r="C439" i="1"/>
  <c r="D438" i="1"/>
  <c r="G438" i="1" s="1"/>
  <c r="C438" i="1"/>
  <c r="D437" i="1"/>
  <c r="C437" i="1"/>
  <c r="H437" i="1" s="1"/>
  <c r="D436" i="1"/>
  <c r="C436" i="1"/>
  <c r="H436" i="1" s="1"/>
  <c r="H435" i="1"/>
  <c r="D435" i="1"/>
  <c r="C435" i="1"/>
  <c r="H434" i="1"/>
  <c r="D434" i="1"/>
  <c r="G434" i="1" s="1"/>
  <c r="C434" i="1"/>
  <c r="D433" i="1"/>
  <c r="G433" i="1" s="1"/>
  <c r="C433" i="1"/>
  <c r="D432" i="1"/>
  <c r="G432" i="1" s="1"/>
  <c r="C432" i="1"/>
  <c r="H431" i="1"/>
  <c r="D431" i="1"/>
  <c r="C431" i="1"/>
  <c r="D430" i="1"/>
  <c r="C430" i="1"/>
  <c r="D429" i="1"/>
  <c r="C429" i="1"/>
  <c r="H429" i="1" s="1"/>
  <c r="D428" i="1"/>
  <c r="G428" i="1" s="1"/>
  <c r="C428" i="1"/>
  <c r="D427" i="1"/>
  <c r="C427" i="1"/>
  <c r="H427" i="1" s="1"/>
  <c r="H426" i="1"/>
  <c r="D426" i="1"/>
  <c r="G426" i="1" s="1"/>
  <c r="C426" i="1"/>
  <c r="C423" i="1"/>
  <c r="G422" i="1"/>
  <c r="D422" i="1"/>
  <c r="H422" i="1" s="1"/>
  <c r="C422" i="1"/>
  <c r="C421" i="1"/>
  <c r="D416" i="1"/>
  <c r="C416" i="1"/>
  <c r="G415" i="1"/>
  <c r="D415" i="1"/>
  <c r="H415" i="1" s="1"/>
  <c r="C415" i="1"/>
  <c r="D414" i="1"/>
  <c r="H414" i="1" s="1"/>
  <c r="C414" i="1"/>
  <c r="D411" i="1"/>
  <c r="G411" i="1" s="1"/>
  <c r="C411" i="1"/>
  <c r="H410" i="1"/>
  <c r="D410" i="1"/>
  <c r="C410" i="1"/>
  <c r="D409" i="1"/>
  <c r="G409" i="1" s="1"/>
  <c r="C409" i="1"/>
  <c r="D408" i="1"/>
  <c r="C408" i="1"/>
  <c r="H408" i="1" s="1"/>
  <c r="D407" i="1"/>
  <c r="C407" i="1"/>
  <c r="D406" i="1"/>
  <c r="G406" i="1" s="1"/>
  <c r="C406" i="1"/>
  <c r="D405" i="1"/>
  <c r="C405" i="1"/>
  <c r="H405" i="1" s="1"/>
  <c r="D404" i="1"/>
  <c r="C404" i="1"/>
  <c r="H404" i="1" s="1"/>
  <c r="H403" i="1"/>
  <c r="D403" i="1"/>
  <c r="C403" i="1"/>
  <c r="H402" i="1"/>
  <c r="D402" i="1"/>
  <c r="G402" i="1" s="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D390" i="1"/>
  <c r="G390" i="1" s="1"/>
  <c r="C390" i="1"/>
  <c r="D389" i="1"/>
  <c r="H389" i="1" s="1"/>
  <c r="C389" i="1"/>
  <c r="C388" i="1"/>
  <c r="D387" i="1"/>
  <c r="C387" i="1"/>
  <c r="G387" i="1" s="1"/>
  <c r="D386" i="1"/>
  <c r="C386" i="1"/>
  <c r="D385" i="1"/>
  <c r="C385" i="1"/>
  <c r="G385" i="1" s="1"/>
  <c r="H384" i="1"/>
  <c r="D384" i="1"/>
  <c r="C384" i="1"/>
  <c r="H383" i="1"/>
  <c r="D383" i="1"/>
  <c r="C383" i="1"/>
  <c r="D382" i="1"/>
  <c r="C382" i="1"/>
  <c r="D381" i="1"/>
  <c r="C381" i="1"/>
  <c r="G381" i="1" s="1"/>
  <c r="H380" i="1"/>
  <c r="D380" i="1"/>
  <c r="C380" i="1"/>
  <c r="G380" i="1" s="1"/>
  <c r="H379" i="1"/>
  <c r="D379" i="1"/>
  <c r="C379" i="1"/>
  <c r="G379" i="1" s="1"/>
  <c r="H378" i="1"/>
  <c r="D378" i="1"/>
  <c r="C378" i="1"/>
  <c r="G378" i="1" s="1"/>
  <c r="H377" i="1"/>
  <c r="D377" i="1"/>
  <c r="C377" i="1"/>
  <c r="G377" i="1" s="1"/>
  <c r="H376" i="1"/>
  <c r="D376" i="1"/>
  <c r="C376" i="1"/>
  <c r="G376" i="1" s="1"/>
  <c r="H375" i="1"/>
  <c r="D375" i="1"/>
  <c r="C375" i="1"/>
  <c r="G375" i="1" s="1"/>
  <c r="G374" i="1"/>
  <c r="D374" i="1"/>
  <c r="H374" i="1" s="1"/>
  <c r="C374" i="1"/>
  <c r="H373" i="1"/>
  <c r="G373" i="1"/>
  <c r="D373" i="1"/>
  <c r="C373" i="1"/>
  <c r="D372" i="1"/>
  <c r="G372" i="1" s="1"/>
  <c r="C372" i="1"/>
  <c r="D371" i="1"/>
  <c r="C371" i="1"/>
  <c r="G370" i="1"/>
  <c r="D370" i="1"/>
  <c r="C370" i="1"/>
  <c r="H370" i="1" s="1"/>
  <c r="D369" i="1"/>
  <c r="G369" i="1" s="1"/>
  <c r="C369" i="1"/>
  <c r="D367" i="1"/>
  <c r="C367" i="1"/>
  <c r="G367" i="1" s="1"/>
  <c r="G366" i="1"/>
  <c r="D366" i="1"/>
  <c r="C366" i="1"/>
  <c r="D365" i="1"/>
  <c r="H365" i="1" s="1"/>
  <c r="C365" i="1"/>
  <c r="D364" i="1"/>
  <c r="C364" i="1"/>
  <c r="G364" i="1" s="1"/>
  <c r="D363" i="1"/>
  <c r="C363" i="1"/>
  <c r="G363" i="1" s="1"/>
  <c r="G362" i="1"/>
  <c r="D362" i="1"/>
  <c r="C362" i="1"/>
  <c r="D361" i="1"/>
  <c r="H361" i="1" s="1"/>
  <c r="C361" i="1"/>
  <c r="D360" i="1"/>
  <c r="C360" i="1"/>
  <c r="D359" i="1"/>
  <c r="H359" i="1" s="1"/>
  <c r="C359" i="1"/>
  <c r="D358" i="1"/>
  <c r="C358" i="1"/>
  <c r="D357" i="1"/>
  <c r="H357" i="1" s="1"/>
  <c r="C357" i="1"/>
  <c r="D356" i="1"/>
  <c r="C356" i="1"/>
  <c r="D354" i="1"/>
  <c r="G354" i="1" s="1"/>
  <c r="C354" i="1"/>
  <c r="D353" i="1"/>
  <c r="C353" i="1"/>
  <c r="D352" i="1"/>
  <c r="G352" i="1" s="1"/>
  <c r="C352" i="1"/>
  <c r="D351" i="1"/>
  <c r="C351" i="1"/>
  <c r="D350" i="1"/>
  <c r="G350" i="1" s="1"/>
  <c r="C350" i="1"/>
  <c r="D349" i="1"/>
  <c r="D348" i="1"/>
  <c r="G348" i="1" s="1"/>
  <c r="C348" i="1"/>
  <c r="D347" i="1"/>
  <c r="G347" i="1" s="1"/>
  <c r="C347" i="1"/>
  <c r="D346" i="1"/>
  <c r="G346" i="1" s="1"/>
  <c r="C346" i="1"/>
  <c r="D345" i="1"/>
  <c r="C345" i="1"/>
  <c r="H345" i="1" s="1"/>
  <c r="D344" i="1"/>
  <c r="C344" i="1"/>
  <c r="D343" i="1"/>
  <c r="C343" i="1"/>
  <c r="H343" i="1" s="1"/>
  <c r="D342" i="1"/>
  <c r="G342" i="1" s="1"/>
  <c r="C342" i="1"/>
  <c r="D341" i="1"/>
  <c r="C341" i="1"/>
  <c r="H341" i="1" s="1"/>
  <c r="H340" i="1"/>
  <c r="D340" i="1"/>
  <c r="G340" i="1" s="1"/>
  <c r="C340" i="1"/>
  <c r="H339" i="1"/>
  <c r="D339" i="1"/>
  <c r="G339" i="1" s="1"/>
  <c r="C339" i="1"/>
  <c r="D338" i="1"/>
  <c r="C338" i="1"/>
  <c r="H338" i="1" s="1"/>
  <c r="D337" i="1"/>
  <c r="C337" i="1"/>
  <c r="H337" i="1" s="1"/>
  <c r="H336" i="1"/>
  <c r="D336" i="1"/>
  <c r="G336" i="1" s="1"/>
  <c r="C336" i="1"/>
  <c r="D335" i="1"/>
  <c r="G335" i="1" s="1"/>
  <c r="C335" i="1"/>
  <c r="D334" i="1"/>
  <c r="C334" i="1"/>
  <c r="H334" i="1" s="1"/>
  <c r="H333" i="1"/>
  <c r="D333" i="1"/>
  <c r="C333" i="1"/>
  <c r="D332" i="1"/>
  <c r="G332" i="1" s="1"/>
  <c r="C332" i="1"/>
  <c r="D331" i="1"/>
  <c r="C331" i="1"/>
  <c r="H331" i="1" s="1"/>
  <c r="D330" i="1"/>
  <c r="G330" i="1" s="1"/>
  <c r="C330" i="1"/>
  <c r="D329" i="1"/>
  <c r="C329" i="1"/>
  <c r="H329" i="1" s="1"/>
  <c r="D328" i="1"/>
  <c r="C328" i="1"/>
  <c r="H327" i="1"/>
  <c r="D327" i="1"/>
  <c r="C327" i="1"/>
  <c r="D326" i="1"/>
  <c r="C326" i="1"/>
  <c r="H326" i="1" s="1"/>
  <c r="D325" i="1"/>
  <c r="C325" i="1"/>
  <c r="H325" i="1" s="1"/>
  <c r="H324" i="1"/>
  <c r="D324" i="1"/>
  <c r="G324" i="1" s="1"/>
  <c r="C324" i="1"/>
  <c r="H323" i="1"/>
  <c r="D323" i="1"/>
  <c r="G323" i="1" s="1"/>
  <c r="C323" i="1"/>
  <c r="D322" i="1"/>
  <c r="G322" i="1" s="1"/>
  <c r="C322" i="1"/>
  <c r="D321" i="1"/>
  <c r="C321" i="1"/>
  <c r="H321" i="1" s="1"/>
  <c r="H320" i="1"/>
  <c r="D320" i="1"/>
  <c r="G320" i="1" s="1"/>
  <c r="C320" i="1"/>
  <c r="H319" i="1"/>
  <c r="D319" i="1"/>
  <c r="G319" i="1" s="1"/>
  <c r="C319" i="1"/>
  <c r="D318" i="1"/>
  <c r="C318" i="1"/>
  <c r="H317" i="1"/>
  <c r="D317" i="1"/>
  <c r="G317" i="1" s="1"/>
  <c r="C317" i="1"/>
  <c r="D316" i="1"/>
  <c r="G316" i="1" s="1"/>
  <c r="C316" i="1"/>
  <c r="D315" i="1"/>
  <c r="C315" i="1"/>
  <c r="H315" i="1" s="1"/>
  <c r="H314" i="1"/>
  <c r="D314" i="1"/>
  <c r="G314" i="1" s="1"/>
  <c r="C314" i="1"/>
  <c r="H313" i="1"/>
  <c r="D313" i="1"/>
  <c r="G313" i="1" s="1"/>
  <c r="C313" i="1"/>
  <c r="D312" i="1"/>
  <c r="C312" i="1"/>
  <c r="H312" i="1" s="1"/>
  <c r="H311" i="1"/>
  <c r="D311" i="1"/>
  <c r="C311" i="1"/>
  <c r="H310" i="1"/>
  <c r="D310" i="1"/>
  <c r="G310" i="1" s="1"/>
  <c r="C310" i="1"/>
  <c r="D309" i="1"/>
  <c r="C309" i="1"/>
  <c r="H309" i="1" s="1"/>
  <c r="D308" i="1"/>
  <c r="G308" i="1" s="1"/>
  <c r="C308" i="1"/>
  <c r="H307" i="1"/>
  <c r="D307" i="1"/>
  <c r="C307" i="1"/>
  <c r="D306" i="1"/>
  <c r="C306" i="1"/>
  <c r="H305" i="1"/>
  <c r="D305" i="1"/>
  <c r="C305" i="1"/>
  <c r="D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G268" i="1" s="1"/>
  <c r="D267" i="1"/>
  <c r="C267" i="1"/>
  <c r="D266" i="1"/>
  <c r="C266" i="1"/>
  <c r="C265" i="1"/>
  <c r="D264" i="1"/>
  <c r="C264" i="1"/>
  <c r="G264" i="1" s="1"/>
  <c r="D263" i="1"/>
  <c r="C263" i="1"/>
  <c r="D262" i="1"/>
  <c r="C262" i="1"/>
  <c r="G262" i="1" s="1"/>
  <c r="D261" i="1"/>
  <c r="H261" i="1" s="1"/>
  <c r="C261" i="1"/>
  <c r="D260" i="1"/>
  <c r="H260" i="1" s="1"/>
  <c r="C260" i="1"/>
  <c r="D259" i="1"/>
  <c r="C259" i="1"/>
  <c r="C258" i="1"/>
  <c r="D257" i="1"/>
  <c r="H257" i="1" s="1"/>
  <c r="C257" i="1"/>
  <c r="D256" i="1"/>
  <c r="H256" i="1" s="1"/>
  <c r="C256" i="1"/>
  <c r="D255" i="1"/>
  <c r="C255" i="1"/>
  <c r="G254" i="1"/>
  <c r="D254" i="1"/>
  <c r="H254" i="1" s="1"/>
  <c r="C254" i="1"/>
  <c r="D253" i="1"/>
  <c r="C253" i="1"/>
  <c r="D252" i="1"/>
  <c r="C252" i="1"/>
  <c r="G252" i="1" s="1"/>
  <c r="D251" i="1"/>
  <c r="H251" i="1" s="1"/>
  <c r="C251" i="1"/>
  <c r="D250" i="1"/>
  <c r="H250" i="1" s="1"/>
  <c r="C250" i="1"/>
  <c r="D249" i="1"/>
  <c r="H249" i="1" s="1"/>
  <c r="C249" i="1"/>
  <c r="D248" i="1"/>
  <c r="C248" i="1"/>
  <c r="G248" i="1" s="1"/>
  <c r="D247" i="1"/>
  <c r="C247" i="1"/>
  <c r="D246" i="1"/>
  <c r="H246" i="1" s="1"/>
  <c r="C246" i="1"/>
  <c r="D245" i="1"/>
  <c r="H245" i="1" s="1"/>
  <c r="C245" i="1"/>
  <c r="G244" i="1"/>
  <c r="D244" i="1"/>
  <c r="C244" i="1"/>
  <c r="D243" i="1"/>
  <c r="C243" i="1"/>
  <c r="D242" i="1"/>
  <c r="C242" i="1"/>
  <c r="D241" i="1"/>
  <c r="C241" i="1"/>
  <c r="D240" i="1"/>
  <c r="C240" i="1"/>
  <c r="G240" i="1" s="1"/>
  <c r="D239" i="1"/>
  <c r="H239" i="1" s="1"/>
  <c r="C239" i="1"/>
  <c r="D238" i="1"/>
  <c r="H238" i="1" s="1"/>
  <c r="C238" i="1"/>
  <c r="D237" i="1"/>
  <c r="C237" i="1"/>
  <c r="G236" i="1"/>
  <c r="D236" i="1"/>
  <c r="H236" i="1" s="1"/>
  <c r="C236" i="1"/>
  <c r="D235" i="1"/>
  <c r="C235" i="1"/>
  <c r="D234" i="1"/>
  <c r="H234" i="1" s="1"/>
  <c r="C234" i="1"/>
  <c r="D233" i="1"/>
  <c r="C233" i="1"/>
  <c r="G232" i="1"/>
  <c r="D232" i="1"/>
  <c r="C232" i="1"/>
  <c r="D231" i="1"/>
  <c r="H231" i="1" s="1"/>
  <c r="C231" i="1"/>
  <c r="D230" i="1"/>
  <c r="H230" i="1" s="1"/>
  <c r="C230" i="1"/>
  <c r="D229" i="1"/>
  <c r="H229" i="1" s="1"/>
  <c r="C229" i="1"/>
  <c r="D228" i="1"/>
  <c r="C228" i="1"/>
  <c r="G228" i="1" s="1"/>
  <c r="D227" i="1"/>
  <c r="C227" i="1"/>
  <c r="D226" i="1"/>
  <c r="G225" i="1"/>
  <c r="D225" i="1"/>
  <c r="C225" i="1"/>
  <c r="D224" i="1"/>
  <c r="C224" i="1"/>
  <c r="D223" i="1"/>
  <c r="H223" i="1" s="1"/>
  <c r="C223" i="1"/>
  <c r="D222" i="1"/>
  <c r="H222" i="1" s="1"/>
  <c r="C222" i="1"/>
  <c r="G221" i="1"/>
  <c r="D221" i="1"/>
  <c r="H221" i="1" s="1"/>
  <c r="C221" i="1"/>
  <c r="D220" i="1"/>
  <c r="C220" i="1"/>
  <c r="D219" i="1"/>
  <c r="H219" i="1" s="1"/>
  <c r="C219" i="1"/>
  <c r="D218" i="1"/>
  <c r="H218" i="1" s="1"/>
  <c r="C218" i="1"/>
  <c r="D217" i="1"/>
  <c r="D216" i="1"/>
  <c r="C216" i="1"/>
  <c r="D215" i="1"/>
  <c r="C215" i="1"/>
  <c r="D214" i="1"/>
  <c r="H214" i="1" s="1"/>
  <c r="C214" i="1"/>
  <c r="D213" i="1"/>
  <c r="H213" i="1" s="1"/>
  <c r="C213" i="1"/>
  <c r="C212" i="1"/>
  <c r="D211" i="1"/>
  <c r="H211" i="1" s="1"/>
  <c r="C211" i="1"/>
  <c r="D210" i="1"/>
  <c r="C210" i="1"/>
  <c r="G210" i="1" s="1"/>
  <c r="D209" i="1"/>
  <c r="H209" i="1" s="1"/>
  <c r="C209" i="1"/>
  <c r="D208" i="1"/>
  <c r="H208" i="1" s="1"/>
  <c r="C208" i="1"/>
  <c r="D207" i="1"/>
  <c r="C207" i="1"/>
  <c r="G206" i="1"/>
  <c r="D206" i="1"/>
  <c r="H206" i="1" s="1"/>
  <c r="C206" i="1"/>
  <c r="D205" i="1"/>
  <c r="C205" i="1"/>
  <c r="D204" i="1"/>
  <c r="C204" i="1"/>
  <c r="G204" i="1" s="1"/>
  <c r="D203" i="1"/>
  <c r="H203" i="1" s="1"/>
  <c r="C203" i="1"/>
  <c r="D202" i="1"/>
  <c r="C202" i="1"/>
  <c r="G202" i="1" s="1"/>
  <c r="D201" i="1"/>
  <c r="H201" i="1" s="1"/>
  <c r="C201" i="1"/>
  <c r="D200" i="1"/>
  <c r="C200" i="1"/>
  <c r="G200" i="1" s="1"/>
  <c r="D199" i="1"/>
  <c r="C199" i="1"/>
  <c r="C198" i="1"/>
  <c r="D197" i="1"/>
  <c r="H197" i="1" s="1"/>
  <c r="C197" i="1"/>
  <c r="D196" i="1"/>
  <c r="C196" i="1"/>
  <c r="G196" i="1" s="1"/>
  <c r="D195" i="1"/>
  <c r="C195" i="1"/>
  <c r="D194" i="1"/>
  <c r="H194" i="1" s="1"/>
  <c r="C194" i="1"/>
  <c r="D193" i="1"/>
  <c r="C193" i="1"/>
  <c r="D192" i="1"/>
  <c r="H192" i="1" s="1"/>
  <c r="C192" i="1"/>
  <c r="D191" i="1"/>
  <c r="C191" i="1"/>
  <c r="D190" i="1"/>
  <c r="H190" i="1" s="1"/>
  <c r="C190" i="1"/>
  <c r="D189" i="1"/>
  <c r="C189" i="1"/>
  <c r="G188" i="1"/>
  <c r="D188" i="1"/>
  <c r="C188" i="1"/>
  <c r="D187" i="1"/>
  <c r="C187" i="1"/>
  <c r="D186" i="1"/>
  <c r="H186" i="1" s="1"/>
  <c r="C186" i="1"/>
  <c r="D185" i="1"/>
  <c r="H185" i="1" s="1"/>
  <c r="C185" i="1"/>
  <c r="D184" i="1"/>
  <c r="C184" i="1"/>
  <c r="G184" i="1" s="1"/>
  <c r="D183" i="1"/>
  <c r="C183" i="1"/>
  <c r="D182" i="1"/>
  <c r="C182" i="1"/>
  <c r="D181" i="1"/>
  <c r="C181" i="1"/>
  <c r="D180" i="1"/>
  <c r="C180" i="1"/>
  <c r="D179" i="1"/>
  <c r="C179" i="1"/>
  <c r="D178" i="1"/>
  <c r="H178" i="1" s="1"/>
  <c r="C178" i="1"/>
  <c r="D177" i="1"/>
  <c r="H177" i="1" s="1"/>
  <c r="C177" i="1"/>
  <c r="D176" i="1"/>
  <c r="H176" i="1" s="1"/>
  <c r="C176" i="1"/>
  <c r="D175" i="1"/>
  <c r="H175" i="1" s="1"/>
  <c r="C175" i="1"/>
  <c r="D174" i="1"/>
  <c r="H174" i="1" s="1"/>
  <c r="C174" i="1"/>
  <c r="D173" i="1"/>
  <c r="H173" i="1" s="1"/>
  <c r="C173" i="1"/>
  <c r="G172" i="1"/>
  <c r="D172" i="1"/>
  <c r="C172" i="1"/>
  <c r="D171" i="1"/>
  <c r="C171" i="1"/>
  <c r="D170" i="1"/>
  <c r="H170" i="1" s="1"/>
  <c r="C170" i="1"/>
  <c r="D169" i="1"/>
  <c r="H169" i="1" s="1"/>
  <c r="C169" i="1"/>
  <c r="G168" i="1"/>
  <c r="D168" i="1"/>
  <c r="H168" i="1" s="1"/>
  <c r="C168" i="1"/>
  <c r="D167" i="1"/>
  <c r="C167" i="1"/>
  <c r="D166" i="1"/>
  <c r="H166" i="1" s="1"/>
  <c r="C166" i="1"/>
  <c r="D165" i="1"/>
  <c r="C165" i="1"/>
  <c r="G164" i="1"/>
  <c r="D164" i="1"/>
  <c r="H164" i="1" s="1"/>
  <c r="C164" i="1"/>
  <c r="D163" i="1"/>
  <c r="H163" i="1" s="1"/>
  <c r="C163" i="1"/>
  <c r="D162" i="1"/>
  <c r="C162" i="1"/>
  <c r="G162" i="1" s="1"/>
  <c r="D161" i="1"/>
  <c r="H161" i="1" s="1"/>
  <c r="C161" i="1"/>
  <c r="C160" i="1"/>
  <c r="D159" i="1"/>
  <c r="H159" i="1" s="1"/>
  <c r="C159" i="1"/>
  <c r="D158" i="1"/>
  <c r="H158" i="1" s="1"/>
  <c r="C158" i="1"/>
  <c r="D157" i="1"/>
  <c r="H157" i="1" s="1"/>
  <c r="C157" i="1"/>
  <c r="C156" i="1"/>
  <c r="D155" i="1"/>
  <c r="C155" i="1"/>
  <c r="G154" i="1"/>
  <c r="D154" i="1"/>
  <c r="H154" i="1" s="1"/>
  <c r="C154" i="1"/>
  <c r="D153" i="1"/>
  <c r="H153" i="1" s="1"/>
  <c r="C153" i="1"/>
  <c r="D152" i="1"/>
  <c r="C152" i="1"/>
  <c r="G152" i="1" s="1"/>
  <c r="D151" i="1"/>
  <c r="H151" i="1" s="1"/>
  <c r="C151" i="1"/>
  <c r="D150" i="1"/>
  <c r="C150" i="1"/>
  <c r="C149" i="1"/>
  <c r="D147" i="1"/>
  <c r="C147" i="1"/>
  <c r="G147" i="1" s="1"/>
  <c r="D146" i="1"/>
  <c r="H146" i="1" s="1"/>
  <c r="C146" i="1"/>
  <c r="D145" i="1"/>
  <c r="C145" i="1"/>
  <c r="G145" i="1" s="1"/>
  <c r="D144" i="1"/>
  <c r="H144" i="1" s="1"/>
  <c r="C144" i="1"/>
  <c r="D143" i="1"/>
  <c r="H143" i="1" s="1"/>
  <c r="C143" i="1"/>
  <c r="D142" i="1"/>
  <c r="C142" i="1"/>
  <c r="G141" i="1"/>
  <c r="D141" i="1"/>
  <c r="H141" i="1" s="1"/>
  <c r="C141" i="1"/>
  <c r="D140" i="1"/>
  <c r="C140" i="1"/>
  <c r="D139" i="1"/>
  <c r="C139" i="1"/>
  <c r="G139" i="1" s="1"/>
  <c r="D138" i="1"/>
  <c r="H138" i="1" s="1"/>
  <c r="C138" i="1"/>
  <c r="D137" i="1"/>
  <c r="C137" i="1"/>
  <c r="G137" i="1" s="1"/>
  <c r="D136" i="1"/>
  <c r="D135" i="1"/>
  <c r="C135" i="1"/>
  <c r="D134" i="1"/>
  <c r="H134" i="1" s="1"/>
  <c r="C134" i="1"/>
  <c r="D133" i="1"/>
  <c r="C133" i="1"/>
  <c r="G132" i="1"/>
  <c r="D132" i="1"/>
  <c r="C132" i="1"/>
  <c r="D131" i="1"/>
  <c r="C131" i="1"/>
  <c r="D130" i="1"/>
  <c r="H130" i="1" s="1"/>
  <c r="C130" i="1"/>
  <c r="D129" i="1"/>
  <c r="H129" i="1" s="1"/>
  <c r="C129" i="1"/>
  <c r="D128" i="1"/>
  <c r="C128" i="1"/>
  <c r="G128" i="1" s="1"/>
  <c r="D127" i="1"/>
  <c r="C127" i="1"/>
  <c r="D126" i="1"/>
  <c r="H126" i="1" s="1"/>
  <c r="C126" i="1"/>
  <c r="D125" i="1"/>
  <c r="H125" i="1" s="1"/>
  <c r="C125" i="1"/>
  <c r="G124" i="1"/>
  <c r="D124" i="1"/>
  <c r="C124" i="1"/>
  <c r="D123" i="1"/>
  <c r="C123" i="1"/>
  <c r="D122" i="1"/>
  <c r="H122" i="1" s="1"/>
  <c r="C122" i="1"/>
  <c r="D121" i="1"/>
  <c r="H121" i="1" s="1"/>
  <c r="C121" i="1"/>
  <c r="G120" i="1"/>
  <c r="D120" i="1"/>
  <c r="H120" i="1" s="1"/>
  <c r="C120" i="1"/>
  <c r="D119" i="1"/>
  <c r="C119" i="1"/>
  <c r="G118" i="1"/>
  <c r="D118" i="1"/>
  <c r="H118" i="1" s="1"/>
  <c r="C118" i="1"/>
  <c r="D117" i="1"/>
  <c r="H117" i="1" s="1"/>
  <c r="C117" i="1"/>
  <c r="D116" i="1"/>
  <c r="H116" i="1" s="1"/>
  <c r="C116" i="1"/>
  <c r="D115" i="1"/>
  <c r="H115" i="1" s="1"/>
  <c r="C115" i="1"/>
  <c r="D114" i="1"/>
  <c r="H114" i="1" s="1"/>
  <c r="C114" i="1"/>
  <c r="D113" i="1"/>
  <c r="H113" i="1" s="1"/>
  <c r="C113" i="1"/>
  <c r="D112" i="1"/>
  <c r="C112" i="1"/>
  <c r="G112" i="1" s="1"/>
  <c r="D111" i="1"/>
  <c r="H111" i="1" s="1"/>
  <c r="C111" i="1"/>
  <c r="D110" i="1"/>
  <c r="C110" i="1"/>
  <c r="D109" i="1"/>
  <c r="H109" i="1" s="1"/>
  <c r="C109" i="1"/>
  <c r="D108" i="1"/>
  <c r="C108" i="1"/>
  <c r="G108" i="1" s="1"/>
  <c r="D107" i="1"/>
  <c r="H107" i="1" s="1"/>
  <c r="C107" i="1"/>
  <c r="D106" i="1"/>
  <c r="H106" i="1" s="1"/>
  <c r="C106" i="1"/>
  <c r="D105" i="1"/>
  <c r="C105" i="1"/>
  <c r="G104" i="1"/>
  <c r="D104" i="1"/>
  <c r="H104" i="1" s="1"/>
  <c r="C104" i="1"/>
  <c r="D103" i="1"/>
  <c r="C103" i="1"/>
  <c r="C102" i="1"/>
  <c r="D101" i="1"/>
  <c r="C101" i="1"/>
  <c r="G100" i="1"/>
  <c r="D100" i="1"/>
  <c r="H100" i="1" s="1"/>
  <c r="C100" i="1"/>
  <c r="D99" i="1"/>
  <c r="C99" i="1"/>
  <c r="D98" i="1"/>
  <c r="C98" i="1"/>
  <c r="G98" i="1" s="1"/>
  <c r="D97" i="1"/>
  <c r="H97" i="1" s="1"/>
  <c r="C97" i="1"/>
  <c r="D96" i="1"/>
  <c r="C96" i="1"/>
  <c r="G96" i="1" s="1"/>
  <c r="D95" i="1"/>
  <c r="H95" i="1" s="1"/>
  <c r="C95" i="1"/>
  <c r="D94" i="1"/>
  <c r="H94" i="1" s="1"/>
  <c r="C94" i="1"/>
  <c r="D93" i="1"/>
  <c r="C93" i="1"/>
  <c r="G92" i="1"/>
  <c r="D92" i="1"/>
  <c r="H92" i="1" s="1"/>
  <c r="C92" i="1"/>
  <c r="D91" i="1"/>
  <c r="C91" i="1"/>
  <c r="D90" i="1"/>
  <c r="C90" i="1"/>
  <c r="G90" i="1" s="1"/>
  <c r="D89" i="1"/>
  <c r="H89" i="1" s="1"/>
  <c r="C89" i="1"/>
  <c r="D88" i="1"/>
  <c r="C88" i="1"/>
  <c r="C87" i="1"/>
  <c r="D86" i="1"/>
  <c r="C86" i="1"/>
  <c r="G86" i="1" s="1"/>
  <c r="D85" i="1"/>
  <c r="H85" i="1" s="1"/>
  <c r="C85" i="1"/>
  <c r="D84" i="1"/>
  <c r="C84" i="1"/>
  <c r="G84" i="1" s="1"/>
  <c r="D83" i="1"/>
  <c r="H83" i="1" s="1"/>
  <c r="C83" i="1"/>
  <c r="D82" i="1"/>
  <c r="H82" i="1" s="1"/>
  <c r="C82" i="1"/>
  <c r="D81" i="1"/>
  <c r="C81" i="1"/>
  <c r="G80" i="1"/>
  <c r="D80" i="1"/>
  <c r="H80" i="1" s="1"/>
  <c r="C80" i="1"/>
  <c r="D79" i="1"/>
  <c r="C79" i="1"/>
  <c r="C78" i="1"/>
  <c r="D77" i="1"/>
  <c r="C77" i="1"/>
  <c r="G76" i="1"/>
  <c r="D76" i="1"/>
  <c r="H76" i="1" s="1"/>
  <c r="C76" i="1"/>
  <c r="D75" i="1"/>
  <c r="C75" i="1"/>
  <c r="D74" i="1"/>
  <c r="C74" i="1"/>
  <c r="G74" i="1" s="1"/>
  <c r="D73" i="1"/>
  <c r="H73" i="1" s="1"/>
  <c r="C73" i="1"/>
  <c r="D72" i="1"/>
  <c r="C72" i="1"/>
  <c r="G72" i="1" s="1"/>
  <c r="D71" i="1"/>
  <c r="H71" i="1" s="1"/>
  <c r="C71" i="1"/>
  <c r="D70" i="1"/>
  <c r="H70" i="1" s="1"/>
  <c r="C70" i="1"/>
  <c r="D69" i="1"/>
  <c r="C69" i="1"/>
  <c r="G68" i="1"/>
  <c r="D68" i="1"/>
  <c r="H68" i="1" s="1"/>
  <c r="C68" i="1"/>
  <c r="D67" i="1"/>
  <c r="C67" i="1"/>
  <c r="D66" i="1"/>
  <c r="C66" i="1"/>
  <c r="G66" i="1" s="1"/>
  <c r="D65" i="1"/>
  <c r="H65" i="1" s="1"/>
  <c r="C65" i="1"/>
  <c r="D64" i="1"/>
  <c r="C64" i="1"/>
  <c r="G64" i="1" s="1"/>
  <c r="D63" i="1"/>
  <c r="H63" i="1" s="1"/>
  <c r="C63" i="1"/>
  <c r="D62" i="1"/>
  <c r="H62" i="1" s="1"/>
  <c r="C62" i="1"/>
  <c r="G62" i="1" s="1"/>
  <c r="D61" i="1"/>
  <c r="C61" i="1"/>
  <c r="D60" i="1"/>
  <c r="H60" i="1" s="1"/>
  <c r="C60" i="1"/>
  <c r="D59" i="1"/>
  <c r="C59" i="1"/>
  <c r="G58" i="1"/>
  <c r="D58" i="1"/>
  <c r="H58" i="1" s="1"/>
  <c r="C58" i="1"/>
  <c r="D57" i="1"/>
  <c r="C57" i="1"/>
  <c r="D56" i="1"/>
  <c r="H56" i="1" s="1"/>
  <c r="C56" i="1"/>
  <c r="D55" i="1"/>
  <c r="C55" i="1"/>
  <c r="D54" i="1"/>
  <c r="H54" i="1" s="1"/>
  <c r="C54" i="1"/>
  <c r="D53" i="1"/>
  <c r="C53" i="1"/>
  <c r="G52" i="1"/>
  <c r="D52" i="1"/>
  <c r="C52" i="1"/>
  <c r="D51" i="1"/>
  <c r="H51" i="1" s="1"/>
  <c r="C51" i="1"/>
  <c r="D50" i="1"/>
  <c r="C50" i="1"/>
  <c r="G50" i="1" s="1"/>
  <c r="D49" i="1"/>
  <c r="H49" i="1" s="1"/>
  <c r="C49" i="1"/>
  <c r="D48" i="1"/>
  <c r="H48" i="1" s="1"/>
  <c r="C48" i="1"/>
  <c r="G48" i="1" s="1"/>
  <c r="D47" i="1"/>
  <c r="C47" i="1"/>
  <c r="G46" i="1"/>
  <c r="D46" i="1"/>
  <c r="H46" i="1" s="1"/>
  <c r="C46" i="1"/>
  <c r="D44" i="1"/>
  <c r="C44" i="1"/>
  <c r="G43" i="1"/>
  <c r="D43" i="1"/>
  <c r="C43" i="1"/>
  <c r="D42" i="1"/>
  <c r="H42" i="1" s="1"/>
  <c r="C42" i="1"/>
  <c r="D41" i="1"/>
  <c r="C41" i="1"/>
  <c r="G41" i="1" s="1"/>
  <c r="D40" i="1"/>
  <c r="H40" i="1" s="1"/>
  <c r="C40" i="1"/>
  <c r="D39" i="1"/>
  <c r="G38" i="1"/>
  <c r="D38" i="1"/>
  <c r="H38" i="1" s="1"/>
  <c r="C38" i="1"/>
  <c r="D37" i="1"/>
  <c r="C37" i="1"/>
  <c r="G36" i="1"/>
  <c r="D36" i="1"/>
  <c r="C36" i="1"/>
  <c r="D35" i="1"/>
  <c r="H35" i="1" s="1"/>
  <c r="C35" i="1"/>
  <c r="D34" i="1"/>
  <c r="C34" i="1"/>
  <c r="G34" i="1" s="1"/>
  <c r="D33" i="1"/>
  <c r="H33" i="1" s="1"/>
  <c r="C33" i="1"/>
  <c r="D32" i="1"/>
  <c r="H32" i="1" s="1"/>
  <c r="C32" i="1"/>
  <c r="G32" i="1" s="1"/>
  <c r="D31" i="1"/>
  <c r="C31" i="1"/>
  <c r="G30" i="1"/>
  <c r="D30" i="1"/>
  <c r="H30" i="1" s="1"/>
  <c r="C30" i="1"/>
  <c r="D29" i="1"/>
  <c r="C29" i="1"/>
  <c r="G28" i="1"/>
  <c r="D28" i="1"/>
  <c r="C28" i="1"/>
  <c r="D27" i="1"/>
  <c r="H27" i="1" s="1"/>
  <c r="C27" i="1"/>
  <c r="D26" i="1"/>
  <c r="C26" i="1"/>
  <c r="G26" i="1" s="1"/>
  <c r="D25" i="1"/>
  <c r="H25" i="1" s="1"/>
  <c r="C25" i="1"/>
  <c r="D24" i="1"/>
  <c r="H24" i="1" s="1"/>
  <c r="C24" i="1"/>
  <c r="G24" i="1" s="1"/>
  <c r="D23" i="1"/>
  <c r="C23" i="1"/>
  <c r="G22" i="1"/>
  <c r="D22" i="1"/>
  <c r="H22" i="1" s="1"/>
  <c r="C22" i="1"/>
  <c r="D21" i="1"/>
  <c r="C21" i="1"/>
  <c r="G20" i="1"/>
  <c r="D20" i="1"/>
  <c r="C20" i="1"/>
  <c r="D19" i="1"/>
  <c r="H19" i="1" s="1"/>
  <c r="C19" i="1"/>
  <c r="D18" i="1"/>
  <c r="C18" i="1"/>
  <c r="G18" i="1" s="1"/>
  <c r="D17" i="1"/>
  <c r="H17" i="1" s="1"/>
  <c r="C17" i="1"/>
  <c r="D16" i="1"/>
  <c r="H16" i="1" s="1"/>
  <c r="C16" i="1"/>
  <c r="G16" i="1" s="1"/>
  <c r="D15" i="1"/>
  <c r="C15" i="1"/>
  <c r="G14" i="1"/>
  <c r="D14" i="1"/>
  <c r="H14" i="1" s="1"/>
  <c r="C14" i="1"/>
  <c r="D13" i="1"/>
  <c r="C13" i="1"/>
  <c r="G12" i="1"/>
  <c r="D12" i="1"/>
  <c r="C12" i="1"/>
  <c r="D11" i="1"/>
  <c r="H11" i="1" s="1"/>
  <c r="C11" i="1"/>
  <c r="D10" i="1"/>
  <c r="C10" i="1"/>
  <c r="G10" i="1" s="1"/>
  <c r="D9" i="1"/>
  <c r="H9" i="1" s="1"/>
  <c r="C9" i="1"/>
  <c r="D8" i="1"/>
  <c r="H8" i="1" s="1"/>
  <c r="C8" i="1"/>
  <c r="G8" i="1" s="1"/>
  <c r="D7" i="1"/>
  <c r="C7" i="1"/>
  <c r="G6" i="1"/>
  <c r="D6" i="1"/>
  <c r="H6" i="1" s="1"/>
  <c r="C6" i="1"/>
  <c r="D5" i="1"/>
  <c r="C5" i="1"/>
  <c r="D4" i="1"/>
  <c r="H4" i="1" s="1"/>
  <c r="C4" i="1"/>
  <c r="C3" i="1"/>
  <c r="E37" i="9" l="1"/>
  <c r="B37" i="9" s="1"/>
  <c r="E326" i="9"/>
  <c r="B326" i="9" s="1"/>
  <c r="E307" i="9"/>
  <c r="B307" i="9" s="1"/>
  <c r="E53" i="9"/>
  <c r="B53" i="9" s="1"/>
  <c r="G731" i="1"/>
  <c r="G727" i="1"/>
  <c r="G670" i="1"/>
  <c r="G666" i="1"/>
  <c r="G1613" i="1"/>
  <c r="C1604" i="1"/>
  <c r="G1604" i="1" s="1"/>
  <c r="G652" i="1"/>
  <c r="G650" i="1"/>
  <c r="E296" i="9"/>
  <c r="B296" i="9" s="1"/>
  <c r="G647" i="1"/>
  <c r="G649" i="1"/>
  <c r="F656" i="4"/>
  <c r="G646" i="1"/>
  <c r="E312" i="9"/>
  <c r="B312" i="9" s="1"/>
  <c r="E322" i="9"/>
  <c r="B322" i="9" s="1"/>
  <c r="E324" i="9"/>
  <c r="B324" i="9" s="1"/>
  <c r="G1647" i="1"/>
  <c r="G1645" i="1"/>
  <c r="G1685" i="1"/>
  <c r="H1681" i="1"/>
  <c r="G1681" i="1"/>
  <c r="G1684" i="1"/>
  <c r="G1683" i="1"/>
  <c r="H1658" i="1"/>
  <c r="G1656" i="1"/>
  <c r="G1655" i="1"/>
  <c r="H1654" i="1"/>
  <c r="H1678" i="1"/>
  <c r="G1673" i="1"/>
  <c r="G1672" i="1"/>
  <c r="G1669" i="1"/>
  <c r="H1669" i="1"/>
  <c r="H1670" i="1"/>
  <c r="G1644" i="1"/>
  <c r="H1646" i="1"/>
  <c r="G1641" i="1"/>
  <c r="G1639" i="1"/>
  <c r="G1634" i="1"/>
  <c r="G1629" i="1"/>
  <c r="D51" i="8"/>
  <c r="C1628" i="1" s="1"/>
  <c r="H1628" i="1" s="1"/>
  <c r="G1614" i="1"/>
  <c r="G1607" i="1"/>
  <c r="H1602" i="1"/>
  <c r="G1602" i="1"/>
  <c r="G1605" i="1"/>
  <c r="G1589" i="1"/>
  <c r="G1587" i="1"/>
  <c r="G1586" i="1"/>
  <c r="G1583" i="1"/>
  <c r="H1583" i="1"/>
  <c r="G1585" i="1"/>
  <c r="F289" i="9"/>
  <c r="B289" i="9" s="1"/>
  <c r="H610" i="1"/>
  <c r="E157" i="9"/>
  <c r="B157" i="9" s="1"/>
  <c r="G416" i="1"/>
  <c r="E648" i="4"/>
  <c r="D642" i="1" s="1"/>
  <c r="H642" i="1" s="1"/>
  <c r="E373" i="4"/>
  <c r="D368" i="1" s="1"/>
  <c r="H390" i="1"/>
  <c r="H490" i="1"/>
  <c r="G490" i="1"/>
  <c r="H5" i="1"/>
  <c r="H13" i="1"/>
  <c r="H26" i="1"/>
  <c r="H37" i="1"/>
  <c r="H55" i="1"/>
  <c r="H64" i="1"/>
  <c r="H72" i="1"/>
  <c r="G82" i="1"/>
  <c r="G94" i="1"/>
  <c r="H103" i="1"/>
  <c r="H108" i="1"/>
  <c r="H131" i="1"/>
  <c r="G134" i="1"/>
  <c r="H140" i="1"/>
  <c r="G143" i="1"/>
  <c r="H196" i="1"/>
  <c r="H205" i="1"/>
  <c r="H210" i="1"/>
  <c r="H253" i="1"/>
  <c r="G256" i="1"/>
  <c r="G260" i="1"/>
  <c r="H262" i="1"/>
  <c r="G309" i="1"/>
  <c r="H332" i="1"/>
  <c r="H335" i="1"/>
  <c r="G338" i="1"/>
  <c r="H364" i="1"/>
  <c r="G365" i="1"/>
  <c r="H371" i="1"/>
  <c r="G371" i="1"/>
  <c r="H372" i="1"/>
  <c r="H421" i="1"/>
  <c r="G430" i="1"/>
  <c r="H430" i="1"/>
  <c r="G444" i="1"/>
  <c r="G449" i="1"/>
  <c r="H466" i="1"/>
  <c r="H469" i="1"/>
  <c r="G472" i="1"/>
  <c r="H497" i="1"/>
  <c r="G498" i="1"/>
  <c r="G501" i="1"/>
  <c r="H506" i="1"/>
  <c r="G506" i="1"/>
  <c r="G565" i="1"/>
  <c r="G567" i="1"/>
  <c r="G576" i="1"/>
  <c r="H601" i="1"/>
  <c r="H604" i="1"/>
  <c r="G607" i="1"/>
  <c r="G620" i="1"/>
  <c r="H621" i="1"/>
  <c r="G966" i="1"/>
  <c r="H966" i="1"/>
  <c r="G969" i="1"/>
  <c r="H969" i="1"/>
  <c r="G971" i="1"/>
  <c r="H971" i="1"/>
  <c r="G344" i="1"/>
  <c r="H344" i="1"/>
  <c r="G613" i="1"/>
  <c r="H613" i="1"/>
  <c r="H10" i="1"/>
  <c r="H18" i="1"/>
  <c r="H21" i="1"/>
  <c r="H29" i="1"/>
  <c r="H34" i="1"/>
  <c r="H41" i="1"/>
  <c r="H44" i="1"/>
  <c r="H50" i="1"/>
  <c r="H53" i="1"/>
  <c r="H57" i="1"/>
  <c r="H67" i="1"/>
  <c r="G70" i="1"/>
  <c r="H75" i="1"/>
  <c r="H79" i="1"/>
  <c r="H84" i="1"/>
  <c r="H91" i="1"/>
  <c r="H96" i="1"/>
  <c r="H99" i="1"/>
  <c r="G106" i="1"/>
  <c r="H145" i="1"/>
  <c r="H187" i="1"/>
  <c r="G194" i="1"/>
  <c r="H200" i="1"/>
  <c r="G208" i="1"/>
  <c r="H7" i="1"/>
  <c r="H12" i="1"/>
  <c r="H15" i="1"/>
  <c r="H20" i="1"/>
  <c r="H23" i="1"/>
  <c r="H28" i="1"/>
  <c r="H31" i="1"/>
  <c r="H36" i="1"/>
  <c r="H43" i="1"/>
  <c r="H47" i="1"/>
  <c r="H52" i="1"/>
  <c r="H59" i="1"/>
  <c r="H61" i="1"/>
  <c r="H66" i="1"/>
  <c r="H69" i="1"/>
  <c r="H74" i="1"/>
  <c r="H77" i="1"/>
  <c r="H81" i="1"/>
  <c r="H86" i="1"/>
  <c r="H88" i="1"/>
  <c r="H90" i="1"/>
  <c r="H93" i="1"/>
  <c r="H98" i="1"/>
  <c r="H101" i="1"/>
  <c r="H105" i="1"/>
  <c r="H123" i="1"/>
  <c r="G126" i="1"/>
  <c r="H128" i="1"/>
  <c r="G130" i="1"/>
  <c r="H133" i="1"/>
  <c r="H137" i="1"/>
  <c r="H171" i="1"/>
  <c r="G178" i="1"/>
  <c r="H180" i="1"/>
  <c r="H182" i="1"/>
  <c r="H184" i="1"/>
  <c r="G186" i="1"/>
  <c r="H189" i="1"/>
  <c r="H191" i="1"/>
  <c r="H193" i="1"/>
  <c r="H202" i="1"/>
  <c r="H215" i="1"/>
  <c r="G219" i="1"/>
  <c r="G223" i="1"/>
  <c r="H241" i="1"/>
  <c r="H243" i="1"/>
  <c r="G246" i="1"/>
  <c r="H248" i="1"/>
  <c r="G250" i="1"/>
  <c r="G306" i="1"/>
  <c r="H306" i="1"/>
  <c r="G326" i="1"/>
  <c r="G331" i="1"/>
  <c r="H342" i="1"/>
  <c r="H347" i="1"/>
  <c r="H348" i="1"/>
  <c r="G361" i="1"/>
  <c r="H367" i="1"/>
  <c r="G383" i="1"/>
  <c r="H385" i="1"/>
  <c r="G405" i="1"/>
  <c r="H406" i="1"/>
  <c r="G408" i="1"/>
  <c r="H409" i="1"/>
  <c r="H411" i="1"/>
  <c r="G414" i="1"/>
  <c r="G437" i="1"/>
  <c r="H438" i="1"/>
  <c r="H440" i="1"/>
  <c r="H441" i="1"/>
  <c r="G446" i="1"/>
  <c r="H446" i="1"/>
  <c r="G460" i="1"/>
  <c r="G465" i="1"/>
  <c r="G488" i="1"/>
  <c r="G493" i="1"/>
  <c r="G494" i="1"/>
  <c r="H500" i="1"/>
  <c r="H513" i="1"/>
  <c r="G514" i="1"/>
  <c r="H555" i="1"/>
  <c r="H559" i="1"/>
  <c r="H560" i="1"/>
  <c r="G562" i="1"/>
  <c r="G571" i="1"/>
  <c r="H571" i="1"/>
  <c r="G595" i="1"/>
  <c r="G600" i="1"/>
  <c r="H611" i="1"/>
  <c r="H616" i="1"/>
  <c r="H617" i="1"/>
  <c r="H631" i="1"/>
  <c r="G636" i="1"/>
  <c r="H647" i="1"/>
  <c r="H651" i="1"/>
  <c r="H655" i="1"/>
  <c r="H659" i="1"/>
  <c r="H663"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G382" i="1"/>
  <c r="H382" i="1"/>
  <c r="G798" i="1"/>
  <c r="H798" i="1"/>
  <c r="G801" i="1"/>
  <c r="H801" i="1"/>
  <c r="G122" i="1"/>
  <c r="G170" i="1"/>
  <c r="G214" i="1"/>
  <c r="G238" i="1"/>
  <c r="H322" i="1"/>
  <c r="G328" i="1"/>
  <c r="H328" i="1"/>
  <c r="G386" i="1"/>
  <c r="H386" i="1"/>
  <c r="H387" i="1"/>
  <c r="H428" i="1"/>
  <c r="H433" i="1"/>
  <c r="H456" i="1"/>
  <c r="G462" i="1"/>
  <c r="H462" i="1"/>
  <c r="G504" i="1"/>
  <c r="G509" i="1"/>
  <c r="G590" i="1"/>
  <c r="G597" i="1"/>
  <c r="H597" i="1"/>
  <c r="H630" i="1"/>
  <c r="H646" i="1"/>
  <c r="H650" i="1"/>
  <c r="H654" i="1"/>
  <c r="H658" i="1"/>
  <c r="H662" i="1"/>
  <c r="H666" i="1"/>
  <c r="H670" i="1"/>
  <c r="H674" i="1"/>
  <c r="H678" i="1"/>
  <c r="H682" i="1"/>
  <c r="H686" i="1"/>
  <c r="H690" i="1"/>
  <c r="H694" i="1"/>
  <c r="H698" i="1"/>
  <c r="H702" i="1"/>
  <c r="H706" i="1"/>
  <c r="H710" i="1"/>
  <c r="H714" i="1"/>
  <c r="H718" i="1"/>
  <c r="H722" i="1"/>
  <c r="H726" i="1"/>
  <c r="H730" i="1"/>
  <c r="H734" i="1"/>
  <c r="H738" i="1"/>
  <c r="H742" i="1"/>
  <c r="H746" i="1"/>
  <c r="H750" i="1"/>
  <c r="H754" i="1"/>
  <c r="H758" i="1"/>
  <c r="H762" i="1"/>
  <c r="G806" i="1"/>
  <c r="H806" i="1"/>
  <c r="G809" i="1"/>
  <c r="H809" i="1"/>
  <c r="G814" i="1"/>
  <c r="H814" i="1"/>
  <c r="G817" i="1"/>
  <c r="H817" i="1"/>
  <c r="G822" i="1"/>
  <c r="H822" i="1"/>
  <c r="G825" i="1"/>
  <c r="H825" i="1"/>
  <c r="G830" i="1"/>
  <c r="H830" i="1"/>
  <c r="G833" i="1"/>
  <c r="H833" i="1"/>
  <c r="G838" i="1"/>
  <c r="H838" i="1"/>
  <c r="G841" i="1"/>
  <c r="H841" i="1"/>
  <c r="G846" i="1"/>
  <c r="H846" i="1"/>
  <c r="G849" i="1"/>
  <c r="H849" i="1"/>
  <c r="G854" i="1"/>
  <c r="H854" i="1"/>
  <c r="G857" i="1"/>
  <c r="H857" i="1"/>
  <c r="G862" i="1"/>
  <c r="H862" i="1"/>
  <c r="G865" i="1"/>
  <c r="H865" i="1"/>
  <c r="G870" i="1"/>
  <c r="H870" i="1"/>
  <c r="G873" i="1"/>
  <c r="H873" i="1"/>
  <c r="G878" i="1"/>
  <c r="H878" i="1"/>
  <c r="G881" i="1"/>
  <c r="H881" i="1"/>
  <c r="G886" i="1"/>
  <c r="H886" i="1"/>
  <c r="G889" i="1"/>
  <c r="H889" i="1"/>
  <c r="G894" i="1"/>
  <c r="H894" i="1"/>
  <c r="G897" i="1"/>
  <c r="H897" i="1"/>
  <c r="G902" i="1"/>
  <c r="H902" i="1"/>
  <c r="G905" i="1"/>
  <c r="H905" i="1"/>
  <c r="G910" i="1"/>
  <c r="H910" i="1"/>
  <c r="G913" i="1"/>
  <c r="H913" i="1"/>
  <c r="G918" i="1"/>
  <c r="H918" i="1"/>
  <c r="G921" i="1"/>
  <c r="H921" i="1"/>
  <c r="G926" i="1"/>
  <c r="H926" i="1"/>
  <c r="G929" i="1"/>
  <c r="H929" i="1"/>
  <c r="G934" i="1"/>
  <c r="H934" i="1"/>
  <c r="G937" i="1"/>
  <c r="H937" i="1"/>
  <c r="G942" i="1"/>
  <c r="H942" i="1"/>
  <c r="G945" i="1"/>
  <c r="H945" i="1"/>
  <c r="G950" i="1"/>
  <c r="H950" i="1"/>
  <c r="G953" i="1"/>
  <c r="H953" i="1"/>
  <c r="G955" i="1"/>
  <c r="H955" i="1"/>
  <c r="G975" i="1"/>
  <c r="H975" i="1"/>
  <c r="G978" i="1"/>
  <c r="H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224" i="1"/>
  <c r="H228" i="1"/>
  <c r="G230" i="1"/>
  <c r="H233" i="1"/>
  <c r="H235" i="1"/>
  <c r="H240" i="1"/>
  <c r="H263" i="1"/>
  <c r="G305" i="1"/>
  <c r="H308" i="1"/>
  <c r="G312" i="1"/>
  <c r="G327" i="1"/>
  <c r="H330" i="1"/>
  <c r="G334" i="1"/>
  <c r="G343" i="1"/>
  <c r="H346" i="1"/>
  <c r="G351" i="1"/>
  <c r="G353" i="1"/>
  <c r="H356" i="1"/>
  <c r="H358" i="1"/>
  <c r="H360" i="1"/>
  <c r="H363" i="1"/>
  <c r="H369" i="1"/>
  <c r="G384" i="1"/>
  <c r="G388" i="1"/>
  <c r="G404" i="1"/>
  <c r="G429" i="1"/>
  <c r="H432" i="1"/>
  <c r="G436" i="1"/>
  <c r="G445" i="1"/>
  <c r="H448" i="1"/>
  <c r="G452" i="1"/>
  <c r="G461" i="1"/>
  <c r="H464" i="1"/>
  <c r="G468" i="1"/>
  <c r="H489" i="1"/>
  <c r="G492" i="1"/>
  <c r="H496" i="1"/>
  <c r="H505" i="1"/>
  <c r="G508" i="1"/>
  <c r="H512" i="1"/>
  <c r="G568" i="1"/>
  <c r="H575" i="1"/>
  <c r="H580" i="1"/>
  <c r="H582" i="1"/>
  <c r="G596" i="1"/>
  <c r="H599" i="1"/>
  <c r="G603" i="1"/>
  <c r="G612" i="1"/>
  <c r="H615" i="1"/>
  <c r="G619" i="1"/>
  <c r="G799" i="1"/>
  <c r="G959" i="1"/>
  <c r="H959" i="1"/>
  <c r="G962" i="1"/>
  <c r="H962" i="1"/>
  <c r="G965" i="1"/>
  <c r="H965" i="1"/>
  <c r="H797" i="1"/>
  <c r="G802" i="1"/>
  <c r="H802" i="1"/>
  <c r="H803" i="1"/>
  <c r="G805" i="1"/>
  <c r="H805" i="1"/>
  <c r="G810" i="1"/>
  <c r="H810" i="1"/>
  <c r="G813" i="1"/>
  <c r="H813" i="1"/>
  <c r="G818" i="1"/>
  <c r="H818" i="1"/>
  <c r="G821" i="1"/>
  <c r="H821" i="1"/>
  <c r="G826" i="1"/>
  <c r="H826" i="1"/>
  <c r="G829" i="1"/>
  <c r="H829" i="1"/>
  <c r="G834" i="1"/>
  <c r="H834" i="1"/>
  <c r="G837" i="1"/>
  <c r="H837" i="1"/>
  <c r="G842" i="1"/>
  <c r="H842" i="1"/>
  <c r="G845" i="1"/>
  <c r="H845" i="1"/>
  <c r="G850" i="1"/>
  <c r="H850" i="1"/>
  <c r="G853" i="1"/>
  <c r="H853" i="1"/>
  <c r="G858" i="1"/>
  <c r="H858" i="1"/>
  <c r="G861" i="1"/>
  <c r="H861" i="1"/>
  <c r="G866" i="1"/>
  <c r="H866" i="1"/>
  <c r="G869" i="1"/>
  <c r="H869" i="1"/>
  <c r="G874" i="1"/>
  <c r="H874" i="1"/>
  <c r="G877" i="1"/>
  <c r="H877" i="1"/>
  <c r="G882" i="1"/>
  <c r="H882" i="1"/>
  <c r="G885" i="1"/>
  <c r="H885" i="1"/>
  <c r="G890" i="1"/>
  <c r="H890" i="1"/>
  <c r="G893" i="1"/>
  <c r="H893" i="1"/>
  <c r="G898" i="1"/>
  <c r="H898" i="1"/>
  <c r="G901" i="1"/>
  <c r="H901" i="1"/>
  <c r="G906" i="1"/>
  <c r="H906" i="1"/>
  <c r="G909" i="1"/>
  <c r="H909" i="1"/>
  <c r="G914" i="1"/>
  <c r="H914" i="1"/>
  <c r="G917" i="1"/>
  <c r="H917" i="1"/>
  <c r="G922" i="1"/>
  <c r="H922" i="1"/>
  <c r="G925" i="1"/>
  <c r="H925" i="1"/>
  <c r="G930" i="1"/>
  <c r="H930" i="1"/>
  <c r="G933" i="1"/>
  <c r="H933" i="1"/>
  <c r="G938" i="1"/>
  <c r="H938" i="1"/>
  <c r="G941" i="1"/>
  <c r="H941" i="1"/>
  <c r="G946" i="1"/>
  <c r="H946" i="1"/>
  <c r="G949" i="1"/>
  <c r="H949" i="1"/>
  <c r="H110" i="1"/>
  <c r="H112" i="1"/>
  <c r="H119" i="1"/>
  <c r="H124" i="1"/>
  <c r="H127" i="1"/>
  <c r="H132" i="1"/>
  <c r="H135" i="1"/>
  <c r="H139" i="1"/>
  <c r="H142" i="1"/>
  <c r="H147" i="1"/>
  <c r="H150" i="1"/>
  <c r="H152" i="1"/>
  <c r="H155" i="1"/>
  <c r="H162" i="1"/>
  <c r="H165" i="1"/>
  <c r="H167" i="1"/>
  <c r="H172" i="1"/>
  <c r="H179" i="1"/>
  <c r="H181" i="1"/>
  <c r="H183" i="1"/>
  <c r="H188" i="1"/>
  <c r="H195" i="1"/>
  <c r="H199" i="1"/>
  <c r="H204" i="1"/>
  <c r="H207" i="1"/>
  <c r="H216" i="1"/>
  <c r="H220" i="1"/>
  <c r="H225" i="1"/>
  <c r="H227" i="1"/>
  <c r="H232" i="1"/>
  <c r="H237" i="1"/>
  <c r="H242" i="1"/>
  <c r="H244" i="1"/>
  <c r="H247" i="1"/>
  <c r="H252" i="1"/>
  <c r="H255" i="1"/>
  <c r="H259" i="1"/>
  <c r="H264" i="1"/>
  <c r="H268" i="1"/>
  <c r="G307" i="1"/>
  <c r="G311" i="1"/>
  <c r="G315" i="1"/>
  <c r="G318" i="1"/>
  <c r="G321" i="1"/>
  <c r="G325" i="1"/>
  <c r="G329" i="1"/>
  <c r="G333" i="1"/>
  <c r="G337" i="1"/>
  <c r="G341" i="1"/>
  <c r="G345" i="1"/>
  <c r="H362" i="1"/>
  <c r="H366" i="1"/>
  <c r="H381" i="1"/>
  <c r="G403" i="1"/>
  <c r="G407" i="1"/>
  <c r="G410" i="1"/>
  <c r="H416" i="1"/>
  <c r="G427" i="1"/>
  <c r="G431" i="1"/>
  <c r="G435" i="1"/>
  <c r="G439" i="1"/>
  <c r="G443" i="1"/>
  <c r="G447" i="1"/>
  <c r="G451" i="1"/>
  <c r="G455" i="1"/>
  <c r="G459" i="1"/>
  <c r="G463" i="1"/>
  <c r="G467" i="1"/>
  <c r="G471" i="1"/>
  <c r="H487" i="1"/>
  <c r="H491" i="1"/>
  <c r="H495" i="1"/>
  <c r="H499" i="1"/>
  <c r="H503" i="1"/>
  <c r="H507" i="1"/>
  <c r="H511" i="1"/>
  <c r="H515" i="1"/>
  <c r="G556" i="1"/>
  <c r="G564" i="1"/>
  <c r="G572" i="1"/>
  <c r="H579" i="1"/>
  <c r="H587" i="1"/>
  <c r="G594" i="1"/>
  <c r="G598" i="1"/>
  <c r="G602" i="1"/>
  <c r="G606" i="1"/>
  <c r="G610" i="1"/>
  <c r="G614" i="1"/>
  <c r="G618" i="1"/>
  <c r="G622" i="1"/>
  <c r="H635"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1" i="1"/>
  <c r="G958" i="1"/>
  <c r="H958" i="1"/>
  <c r="G967" i="1"/>
  <c r="G974" i="1"/>
  <c r="H974"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4" i="1"/>
  <c r="H954" i="1"/>
  <c r="G963" i="1"/>
  <c r="G970" i="1"/>
  <c r="H970"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56" i="1"/>
  <c r="E44" i="9"/>
  <c r="B44" i="9" s="1"/>
  <c r="G952" i="1"/>
  <c r="G956" i="1"/>
  <c r="G960" i="1"/>
  <c r="G964" i="1"/>
  <c r="G968" i="1"/>
  <c r="G972" i="1"/>
  <c r="E36" i="9"/>
  <c r="B36" i="9" s="1"/>
  <c r="E75" i="9"/>
  <c r="B75" i="9" s="1"/>
  <c r="B266" i="9"/>
  <c r="E127" i="9"/>
  <c r="B127" i="9" s="1"/>
  <c r="E152" i="9"/>
  <c r="B152" i="9" s="1"/>
  <c r="E163" i="9"/>
  <c r="B163" i="9" s="1"/>
  <c r="E171" i="9"/>
  <c r="B171" i="9" s="1"/>
  <c r="B282" i="9"/>
  <c r="E26" i="9"/>
  <c r="B26" i="9" s="1"/>
  <c r="E31" i="9"/>
  <c r="B31" i="9" s="1"/>
  <c r="E46" i="9"/>
  <c r="B46" i="9" s="1"/>
  <c r="E58" i="9"/>
  <c r="B58" i="9" s="1"/>
  <c r="E65" i="9"/>
  <c r="B65" i="9" s="1"/>
  <c r="E70" i="9"/>
  <c r="E78" i="9"/>
  <c r="B78" i="9" s="1"/>
  <c r="E80" i="9"/>
  <c r="B80" i="9" s="1"/>
  <c r="E85" i="9"/>
  <c r="B85" i="9" s="1"/>
  <c r="E90" i="9"/>
  <c r="E97" i="9"/>
  <c r="B97" i="9" s="1"/>
  <c r="E100" i="9"/>
  <c r="B100" i="9" s="1"/>
  <c r="E110" i="9"/>
  <c r="B110" i="9" s="1"/>
  <c r="E112" i="9"/>
  <c r="B112" i="9" s="1"/>
  <c r="E117" i="9"/>
  <c r="B117" i="9" s="1"/>
  <c r="E122" i="9"/>
  <c r="E129" i="9"/>
  <c r="B129" i="9" s="1"/>
  <c r="E132" i="9"/>
  <c r="B132" i="9" s="1"/>
  <c r="E142" i="9"/>
  <c r="B142" i="9" s="1"/>
  <c r="E145" i="9"/>
  <c r="B145" i="9" s="1"/>
  <c r="E149" i="9"/>
  <c r="B149" i="9" s="1"/>
  <c r="E158" i="9"/>
  <c r="B158" i="9" s="1"/>
  <c r="E166" i="9"/>
  <c r="B166" i="9" s="1"/>
  <c r="E173" i="9"/>
  <c r="B173" i="9" s="1"/>
  <c r="B234" i="9"/>
  <c r="F236" i="9"/>
  <c r="B236" i="9" s="1"/>
  <c r="F245" i="9"/>
  <c r="B245" i="9" s="1"/>
  <c r="B254" i="9"/>
  <c r="F261" i="9"/>
  <c r="B261" i="9" s="1"/>
  <c r="B270" i="9"/>
  <c r="F277" i="9"/>
  <c r="B277" i="9" s="1"/>
  <c r="B286" i="9"/>
  <c r="H3" i="1"/>
  <c r="B242" i="9"/>
  <c r="B258" i="9"/>
  <c r="B274" i="9"/>
  <c r="B290" i="9"/>
  <c r="H265" i="1"/>
  <c r="F393" i="4"/>
  <c r="E35" i="9"/>
  <c r="B35" i="9" s="1"/>
  <c r="E38" i="9"/>
  <c r="B38" i="9" s="1"/>
  <c r="E43" i="9"/>
  <c r="B43" i="9" s="1"/>
  <c r="E45" i="9"/>
  <c r="B45" i="9" s="1"/>
  <c r="E49" i="9"/>
  <c r="B49" i="9" s="1"/>
  <c r="E74" i="9"/>
  <c r="E84" i="9"/>
  <c r="B84" i="9" s="1"/>
  <c r="E94" i="9"/>
  <c r="B94" i="9" s="1"/>
  <c r="E96" i="9"/>
  <c r="B96" i="9" s="1"/>
  <c r="E101" i="9"/>
  <c r="B101" i="9" s="1"/>
  <c r="E106" i="9"/>
  <c r="E113" i="9"/>
  <c r="B113" i="9" s="1"/>
  <c r="E116" i="9"/>
  <c r="B116" i="9" s="1"/>
  <c r="E126" i="9"/>
  <c r="B126" i="9" s="1"/>
  <c r="E128" i="9"/>
  <c r="B128" i="9" s="1"/>
  <c r="E133" i="9"/>
  <c r="B133" i="9" s="1"/>
  <c r="E138" i="9"/>
  <c r="E148" i="9"/>
  <c r="B148" i="9" s="1"/>
  <c r="E151" i="9"/>
  <c r="E162" i="9"/>
  <c r="B162" i="9" s="1"/>
  <c r="E172" i="9"/>
  <c r="B172" i="9" s="1"/>
  <c r="F235" i="9"/>
  <c r="B235" i="9" s="1"/>
  <c r="F248" i="9"/>
  <c r="B248" i="9" s="1"/>
  <c r="F253" i="9"/>
  <c r="B253" i="9" s="1"/>
  <c r="F255" i="9"/>
  <c r="B255" i="9" s="1"/>
  <c r="F259" i="9"/>
  <c r="B259" i="9" s="1"/>
  <c r="B262" i="9"/>
  <c r="F264" i="9"/>
  <c r="B264" i="9" s="1"/>
  <c r="F269" i="9"/>
  <c r="B269" i="9" s="1"/>
  <c r="B278" i="9"/>
  <c r="F280" i="9"/>
  <c r="B280" i="9" s="1"/>
  <c r="F285" i="9"/>
  <c r="B285" i="9" s="1"/>
  <c r="F287" i="9"/>
  <c r="B287" i="9" s="1"/>
  <c r="G389" i="1"/>
  <c r="H407" i="1"/>
  <c r="H316" i="1"/>
  <c r="H318" i="1"/>
  <c r="H423" i="1"/>
  <c r="G423" i="1"/>
  <c r="F428" i="4"/>
  <c r="G421" i="1"/>
  <c r="G642" i="1"/>
  <c r="F427" i="4"/>
  <c r="E294" i="9"/>
  <c r="B294" i="9" s="1"/>
  <c r="E647" i="4"/>
  <c r="D641" i="1" s="1"/>
  <c r="E82" i="9"/>
  <c r="B82" i="9" s="1"/>
  <c r="F269" i="4"/>
  <c r="E262" i="4"/>
  <c r="D258" i="1" s="1"/>
  <c r="F262" i="4"/>
  <c r="E81" i="9"/>
  <c r="B81" i="9" s="1"/>
  <c r="F250" i="4"/>
  <c r="G242" i="1"/>
  <c r="G234" i="1"/>
  <c r="G216" i="1"/>
  <c r="B246" i="9"/>
  <c r="D212" i="1"/>
  <c r="H212" i="1" s="1"/>
  <c r="G190" i="1"/>
  <c r="F194" i="4"/>
  <c r="G192" i="1"/>
  <c r="E55" i="9"/>
  <c r="B55" i="9" s="1"/>
  <c r="E54" i="9"/>
  <c r="B54" i="9" s="1"/>
  <c r="G182" i="1"/>
  <c r="G180" i="1"/>
  <c r="E51" i="9"/>
  <c r="B51" i="9" s="1"/>
  <c r="B238" i="9"/>
  <c r="G174" i="1"/>
  <c r="G176" i="1"/>
  <c r="F178" i="4"/>
  <c r="G166" i="1"/>
  <c r="E153" i="4"/>
  <c r="D149" i="1" s="1"/>
  <c r="H149" i="1" s="1"/>
  <c r="F160" i="4"/>
  <c r="G150" i="1"/>
  <c r="G158" i="1"/>
  <c r="G156" i="1"/>
  <c r="F237" i="9"/>
  <c r="B237" i="9" s="1"/>
  <c r="F154" i="4"/>
  <c r="G116" i="1"/>
  <c r="F120" i="4"/>
  <c r="G114" i="1"/>
  <c r="G110" i="1"/>
  <c r="E106" i="4"/>
  <c r="D102" i="1" s="1"/>
  <c r="H102" i="1" s="1"/>
  <c r="D87" i="1"/>
  <c r="H87" i="1" s="1"/>
  <c r="E42" i="9"/>
  <c r="B42" i="9" s="1"/>
  <c r="F233" i="9"/>
  <c r="B233" i="9" s="1"/>
  <c r="F232" i="9"/>
  <c r="B232" i="9" s="1"/>
  <c r="G88" i="1"/>
  <c r="G60" i="1"/>
  <c r="G56" i="1"/>
  <c r="E49" i="4"/>
  <c r="D45" i="1" s="1"/>
  <c r="G54" i="1"/>
  <c r="E30" i="9"/>
  <c r="B30" i="9" s="1"/>
  <c r="B230" i="9"/>
  <c r="F229" i="9"/>
  <c r="B229" i="9" s="1"/>
  <c r="G4" i="1"/>
  <c r="G3" i="1"/>
  <c r="G7" i="1"/>
  <c r="G11" i="1"/>
  <c r="G15" i="1"/>
  <c r="G19" i="1"/>
  <c r="G23" i="1"/>
  <c r="G27" i="1"/>
  <c r="G31" i="1"/>
  <c r="G35" i="1"/>
  <c r="G42" i="1"/>
  <c r="G49" i="1"/>
  <c r="G53" i="1"/>
  <c r="G57" i="1"/>
  <c r="G61" i="1"/>
  <c r="G65" i="1"/>
  <c r="G69" i="1"/>
  <c r="G73" i="1"/>
  <c r="G77" i="1"/>
  <c r="G81" i="1"/>
  <c r="G85" i="1"/>
  <c r="G89" i="1"/>
  <c r="G93" i="1"/>
  <c r="G97" i="1"/>
  <c r="G101" i="1"/>
  <c r="G105" i="1"/>
  <c r="G109" i="1"/>
  <c r="G113" i="1"/>
  <c r="G117" i="1"/>
  <c r="G121" i="1"/>
  <c r="G125" i="1"/>
  <c r="G129" i="1"/>
  <c r="G133" i="1"/>
  <c r="G140" i="1"/>
  <c r="G144" i="1"/>
  <c r="G151" i="1"/>
  <c r="G155" i="1"/>
  <c r="G159" i="1"/>
  <c r="G163" i="1"/>
  <c r="G167" i="1"/>
  <c r="G171" i="1"/>
  <c r="G175" i="1"/>
  <c r="G179" i="1"/>
  <c r="G183" i="1"/>
  <c r="G187" i="1"/>
  <c r="G191" i="1"/>
  <c r="G195" i="1"/>
  <c r="G199" i="1"/>
  <c r="G203" i="1"/>
  <c r="G207" i="1"/>
  <c r="G211" i="1"/>
  <c r="G215" i="1"/>
  <c r="G218" i="1"/>
  <c r="G222" i="1"/>
  <c r="G229" i="1"/>
  <c r="G233" i="1"/>
  <c r="G237" i="1"/>
  <c r="G241" i="1"/>
  <c r="G245" i="1"/>
  <c r="G249" i="1"/>
  <c r="G253" i="1"/>
  <c r="G257" i="1"/>
  <c r="G261" i="1"/>
  <c r="G265" i="1"/>
  <c r="H267" i="1"/>
  <c r="G267" i="1"/>
  <c r="H298" i="1"/>
  <c r="G298" i="1"/>
  <c r="H300" i="1"/>
  <c r="G300" i="1"/>
  <c r="H302" i="1"/>
  <c r="G302" i="1"/>
  <c r="H269" i="1"/>
  <c r="G269" i="1"/>
  <c r="H271" i="1"/>
  <c r="G271" i="1"/>
  <c r="H273" i="1"/>
  <c r="G273" i="1"/>
  <c r="H275" i="1"/>
  <c r="G275" i="1"/>
  <c r="H277" i="1"/>
  <c r="G277" i="1"/>
  <c r="H279" i="1"/>
  <c r="G279" i="1"/>
  <c r="H281" i="1"/>
  <c r="G281" i="1"/>
  <c r="H283" i="1"/>
  <c r="G283" i="1"/>
  <c r="H285" i="1"/>
  <c r="G285" i="1"/>
  <c r="H287" i="1"/>
  <c r="G287" i="1"/>
  <c r="H289" i="1"/>
  <c r="G289" i="1"/>
  <c r="H291" i="1"/>
  <c r="G291" i="1"/>
  <c r="H293" i="1"/>
  <c r="G293" i="1"/>
  <c r="G5" i="1"/>
  <c r="G9" i="1"/>
  <c r="G13" i="1"/>
  <c r="G17" i="1"/>
  <c r="G21" i="1"/>
  <c r="G25" i="1"/>
  <c r="G29" i="1"/>
  <c r="G33" i="1"/>
  <c r="G37" i="1"/>
  <c r="G40" i="1"/>
  <c r="G44" i="1"/>
  <c r="G47" i="1"/>
  <c r="G51" i="1"/>
  <c r="G55" i="1"/>
  <c r="G59" i="1"/>
  <c r="G63" i="1"/>
  <c r="G67" i="1"/>
  <c r="G71" i="1"/>
  <c r="G75" i="1"/>
  <c r="G79" i="1"/>
  <c r="G83" i="1"/>
  <c r="G87" i="1"/>
  <c r="G91" i="1"/>
  <c r="G95" i="1"/>
  <c r="G99" i="1"/>
  <c r="G103" i="1"/>
  <c r="G107" i="1"/>
  <c r="G111" i="1"/>
  <c r="G115" i="1"/>
  <c r="G119" i="1"/>
  <c r="G123" i="1"/>
  <c r="G127" i="1"/>
  <c r="G131" i="1"/>
  <c r="G135" i="1"/>
  <c r="G138" i="1"/>
  <c r="G142" i="1"/>
  <c r="G146" i="1"/>
  <c r="G149" i="1"/>
  <c r="G153" i="1"/>
  <c r="G157" i="1"/>
  <c r="G161" i="1"/>
  <c r="G165" i="1"/>
  <c r="G169" i="1"/>
  <c r="G173" i="1"/>
  <c r="G177" i="1"/>
  <c r="G181" i="1"/>
  <c r="G185" i="1"/>
  <c r="G189" i="1"/>
  <c r="G193" i="1"/>
  <c r="G197" i="1"/>
  <c r="G201" i="1"/>
  <c r="G205" i="1"/>
  <c r="G209" i="1"/>
  <c r="G213" i="1"/>
  <c r="G220" i="1"/>
  <c r="G224" i="1"/>
  <c r="G227" i="1"/>
  <c r="G231" i="1"/>
  <c r="G235" i="1"/>
  <c r="G239" i="1"/>
  <c r="G243" i="1"/>
  <c r="G247" i="1"/>
  <c r="G251" i="1"/>
  <c r="G255" i="1"/>
  <c r="G259" i="1"/>
  <c r="G263" i="1"/>
  <c r="H266" i="1"/>
  <c r="G266" i="1"/>
  <c r="H299" i="1"/>
  <c r="G299" i="1"/>
  <c r="H301" i="1"/>
  <c r="G301" i="1"/>
  <c r="H270" i="1"/>
  <c r="G270" i="1"/>
  <c r="H272" i="1"/>
  <c r="G272" i="1"/>
  <c r="H274" i="1"/>
  <c r="G274" i="1"/>
  <c r="H276" i="1"/>
  <c r="G276" i="1"/>
  <c r="H278" i="1"/>
  <c r="G278" i="1"/>
  <c r="H280" i="1"/>
  <c r="G280" i="1"/>
  <c r="H282" i="1"/>
  <c r="G282" i="1"/>
  <c r="H284" i="1"/>
  <c r="G284" i="1"/>
  <c r="H286" i="1"/>
  <c r="G286" i="1"/>
  <c r="H288" i="1"/>
  <c r="G288" i="1"/>
  <c r="H290" i="1"/>
  <c r="G290" i="1"/>
  <c r="H292" i="1"/>
  <c r="G292" i="1"/>
  <c r="H294" i="1"/>
  <c r="G294" i="1"/>
  <c r="G356" i="1"/>
  <c r="G359" i="1"/>
  <c r="G360" i="1"/>
  <c r="H350" i="1"/>
  <c r="H351" i="1"/>
  <c r="H352" i="1"/>
  <c r="H353" i="1"/>
  <c r="H354" i="1"/>
  <c r="H474" i="1"/>
  <c r="H475" i="1"/>
  <c r="H476" i="1"/>
  <c r="H477" i="1"/>
  <c r="H478" i="1"/>
  <c r="H479" i="1"/>
  <c r="H480" i="1"/>
  <c r="H481" i="1"/>
  <c r="H482" i="1"/>
  <c r="H483" i="1"/>
  <c r="H484" i="1"/>
  <c r="H531" i="1"/>
  <c r="H532" i="1"/>
  <c r="H533" i="1"/>
  <c r="H534" i="1"/>
  <c r="H535" i="1"/>
  <c r="H536" i="1"/>
  <c r="H537" i="1"/>
  <c r="H538" i="1"/>
  <c r="H539" i="1"/>
  <c r="H540" i="1"/>
  <c r="H541" i="1"/>
  <c r="H542" i="1"/>
  <c r="H543" i="1"/>
  <c r="H544" i="1"/>
  <c r="H545" i="1"/>
  <c r="H546" i="1"/>
  <c r="H547" i="1"/>
  <c r="H548" i="1"/>
  <c r="H549" i="1"/>
  <c r="H550" i="1"/>
  <c r="H551" i="1"/>
  <c r="H552" i="1"/>
  <c r="H553" i="1"/>
  <c r="H557" i="1"/>
  <c r="H561" i="1"/>
  <c r="H565" i="1"/>
  <c r="H569" i="1"/>
  <c r="H573" i="1"/>
  <c r="H577" i="1"/>
  <c r="G580" i="1"/>
  <c r="G584" i="1"/>
  <c r="G588" i="1"/>
  <c r="G357" i="1"/>
  <c r="G358" i="1"/>
  <c r="H554" i="1"/>
  <c r="H558" i="1"/>
  <c r="H562" i="1"/>
  <c r="H566" i="1"/>
  <c r="H570" i="1"/>
  <c r="H574" i="1"/>
  <c r="G581" i="1"/>
  <c r="G585" i="1"/>
  <c r="G589" i="1"/>
  <c r="G63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21"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210" i="1"/>
  <c r="G1214" i="1"/>
  <c r="G1218" i="1"/>
  <c r="G1222"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G1368" i="1"/>
  <c r="H1368" i="1"/>
  <c r="G1555" i="1"/>
  <c r="H1555" i="1"/>
  <c r="G1557" i="1"/>
  <c r="J1557" i="1"/>
  <c r="H1557" i="1"/>
  <c r="G1576" i="1"/>
  <c r="I1576" i="1" s="1"/>
  <c r="J1576" i="1"/>
  <c r="H1576" i="1"/>
  <c r="H1636" i="1"/>
  <c r="G1636"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G1551" i="1"/>
  <c r="J1551" i="1"/>
  <c r="H1551" i="1"/>
  <c r="G1568" i="1"/>
  <c r="I1568" i="1" s="1"/>
  <c r="J1568" i="1"/>
  <c r="H1568" i="1"/>
  <c r="H1584" i="1"/>
  <c r="G1584" i="1"/>
  <c r="H1600" i="1"/>
  <c r="G1600" i="1"/>
  <c r="H1616" i="1"/>
  <c r="G1616"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G1564" i="1"/>
  <c r="J1564" i="1"/>
  <c r="H1564"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G1561" i="1"/>
  <c r="I1561" i="1" s="1"/>
  <c r="J1561" i="1"/>
  <c r="H1561" i="1"/>
  <c r="G1579" i="1"/>
  <c r="I1579" i="1" s="1"/>
  <c r="J1579" i="1"/>
  <c r="H1579" i="1"/>
  <c r="H1588" i="1"/>
  <c r="G1588" i="1"/>
  <c r="H1604" i="1"/>
  <c r="H1620" i="1"/>
  <c r="G1620" i="1"/>
  <c r="H1624" i="1"/>
  <c r="G1624" i="1"/>
  <c r="H1640" i="1"/>
  <c r="G1640"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549" i="1"/>
  <c r="J1549" i="1"/>
  <c r="H1549" i="1"/>
  <c r="G1553" i="1"/>
  <c r="J1553" i="1"/>
  <c r="H1553" i="1"/>
  <c r="G1556" i="1"/>
  <c r="H1556" i="1"/>
  <c r="G1559" i="1"/>
  <c r="J1559" i="1"/>
  <c r="H1559" i="1"/>
  <c r="G1563" i="1"/>
  <c r="H1563" i="1"/>
  <c r="G1566" i="1"/>
  <c r="I1566" i="1" s="1"/>
  <c r="J1566" i="1"/>
  <c r="H1566" i="1"/>
  <c r="G1570" i="1"/>
  <c r="J1570" i="1"/>
  <c r="H1570" i="1"/>
  <c r="G1574" i="1"/>
  <c r="J1574" i="1"/>
  <c r="H1574" i="1"/>
  <c r="I1580" i="1"/>
  <c r="H1592" i="1"/>
  <c r="G1592" i="1"/>
  <c r="H1608" i="1"/>
  <c r="G1608" i="1"/>
  <c r="I1543" i="1"/>
  <c r="I1550" i="1"/>
  <c r="I1554" i="1"/>
  <c r="I1560" i="1"/>
  <c r="I1567" i="1"/>
  <c r="I1575" i="1"/>
  <c r="G1581" i="1"/>
  <c r="J1581" i="1"/>
  <c r="H1581" i="1"/>
  <c r="H1596" i="1"/>
  <c r="G1596" i="1"/>
  <c r="H1612" i="1"/>
  <c r="G1612" i="1"/>
  <c r="H1632" i="1"/>
  <c r="G1632" i="1"/>
  <c r="F125" i="4"/>
  <c r="H24" i="9"/>
  <c r="G24" i="9"/>
  <c r="F153" i="4"/>
  <c r="F361" i="4"/>
  <c r="F407" i="4"/>
  <c r="D406" i="4"/>
  <c r="F598" i="4"/>
  <c r="D597" i="4"/>
  <c r="F13" i="5"/>
  <c r="D12" i="5"/>
  <c r="D178" i="5"/>
  <c r="F181" i="5"/>
  <c r="F90" i="6"/>
  <c r="D89" i="6"/>
  <c r="D49" i="4"/>
  <c r="F83" i="4"/>
  <c r="F165" i="4"/>
  <c r="E202" i="4"/>
  <c r="D198" i="1" s="1"/>
  <c r="F274" i="4"/>
  <c r="E308" i="4"/>
  <c r="D373" i="4"/>
  <c r="F432" i="4"/>
  <c r="D431" i="4"/>
  <c r="F492" i="4"/>
  <c r="D491" i="4"/>
  <c r="D536" i="4"/>
  <c r="E597" i="4"/>
  <c r="D591" i="1" s="1"/>
  <c r="D629" i="4"/>
  <c r="D7" i="5"/>
  <c r="F130" i="6"/>
  <c r="D129" i="6"/>
  <c r="D44" i="8"/>
  <c r="G1542" i="1"/>
  <c r="I1542" i="1" s="1"/>
  <c r="G1544" i="1"/>
  <c r="I1544" i="1" s="1"/>
  <c r="G1546" i="1"/>
  <c r="I1546" i="1" s="1"/>
  <c r="F7" i="4"/>
  <c r="E82" i="4"/>
  <c r="D78" i="1" s="1"/>
  <c r="F107" i="4"/>
  <c r="D140" i="4"/>
  <c r="E164" i="4"/>
  <c r="D160" i="1" s="1"/>
  <c r="D230" i="4"/>
  <c r="E360" i="4"/>
  <c r="E431" i="4"/>
  <c r="F480" i="4"/>
  <c r="D479" i="4"/>
  <c r="E491" i="4"/>
  <c r="D485" i="1" s="1"/>
  <c r="F509" i="4"/>
  <c r="D522" i="4"/>
  <c r="D584" i="4"/>
  <c r="D203" i="5"/>
  <c r="F252" i="5"/>
  <c r="F6" i="6"/>
  <c r="D5" i="6"/>
  <c r="D114" i="6"/>
  <c r="H32" i="3"/>
  <c r="F44" i="4"/>
  <c r="D43" i="4"/>
  <c r="F61" i="4"/>
  <c r="D152" i="4"/>
  <c r="F222" i="4"/>
  <c r="D221" i="4"/>
  <c r="F283" i="4"/>
  <c r="D309" i="4"/>
  <c r="F355" i="4"/>
  <c r="D354" i="4"/>
  <c r="F648" i="4"/>
  <c r="E6" i="5"/>
  <c r="F71" i="5"/>
  <c r="D70" i="5"/>
  <c r="D119" i="5"/>
  <c r="E177" i="5"/>
  <c r="G337" i="9"/>
  <c r="E337" i="9" s="1"/>
  <c r="B337" i="9" s="1"/>
  <c r="F197" i="5"/>
  <c r="F220" i="5"/>
  <c r="D219" i="5"/>
  <c r="F256" i="5"/>
  <c r="D255" i="5"/>
  <c r="D296" i="5"/>
  <c r="E5" i="6"/>
  <c r="H27" i="3"/>
  <c r="F35" i="6"/>
  <c r="G316" i="9"/>
  <c r="G315" i="9"/>
  <c r="E315" i="9" s="1"/>
  <c r="B315" i="9" s="1"/>
  <c r="E5" i="7"/>
  <c r="G345" i="9" s="1"/>
  <c r="E345" i="9" s="1"/>
  <c r="E314" i="9"/>
  <c r="B314" i="9" s="1"/>
  <c r="H315" i="9"/>
  <c r="H316" i="9"/>
  <c r="E34" i="9"/>
  <c r="B34" i="9" s="1"/>
  <c r="B40" i="9"/>
  <c r="E50" i="9"/>
  <c r="B50" i="9" s="1"/>
  <c r="B56" i="9"/>
  <c r="B67" i="9"/>
  <c r="H310" i="9"/>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9" i="9"/>
  <c r="H308" i="9"/>
  <c r="E308" i="9" s="1"/>
  <c r="B308" i="9" s="1"/>
  <c r="G300" i="9"/>
  <c r="E300" i="9" s="1"/>
  <c r="B300" i="9" s="1"/>
  <c r="G226" i="9"/>
  <c r="E226" i="9" s="1"/>
  <c r="B226" i="9" s="1"/>
  <c r="G222" i="9"/>
  <c r="E222" i="9" s="1"/>
  <c r="B222" i="9" s="1"/>
  <c r="G218" i="9"/>
  <c r="E218" i="9" s="1"/>
  <c r="B218" i="9" s="1"/>
  <c r="G214" i="9"/>
  <c r="E214" i="9" s="1"/>
  <c r="B214" i="9" s="1"/>
  <c r="G310" i="9"/>
  <c r="E310" i="9" s="1"/>
  <c r="B310" i="9" s="1"/>
  <c r="G302" i="9"/>
  <c r="E302" i="9" s="1"/>
  <c r="B302" i="9" s="1"/>
  <c r="L228" i="9"/>
  <c r="G224" i="9"/>
  <c r="E224" i="9" s="1"/>
  <c r="B224" i="9" s="1"/>
  <c r="G220" i="9"/>
  <c r="E220" i="9" s="1"/>
  <c r="B220" i="9" s="1"/>
  <c r="G216" i="9"/>
  <c r="E216" i="9" s="1"/>
  <c r="B216" i="9" s="1"/>
  <c r="G212" i="9"/>
  <c r="E212" i="9" s="1"/>
  <c r="B212" i="9" s="1"/>
  <c r="G208" i="9"/>
  <c r="E208" i="9" s="1"/>
  <c r="B208" i="9" s="1"/>
  <c r="G180" i="9"/>
  <c r="E180" i="9" s="1"/>
  <c r="B180" i="9" s="1"/>
  <c r="G179" i="9"/>
  <c r="E179" i="9" s="1"/>
  <c r="B179" i="9" s="1"/>
  <c r="G175" i="9"/>
  <c r="E175" i="9" s="1"/>
  <c r="B175" i="9" s="1"/>
  <c r="G209" i="9"/>
  <c r="E209" i="9" s="1"/>
  <c r="B209" i="9" s="1"/>
  <c r="G176" i="9"/>
  <c r="E176" i="9" s="1"/>
  <c r="B176" i="9" s="1"/>
  <c r="G309" i="9"/>
  <c r="E309" i="9" s="1"/>
  <c r="B309" i="9" s="1"/>
  <c r="G301" i="9"/>
  <c r="E301" i="9" s="1"/>
  <c r="B301" i="9" s="1"/>
  <c r="G227" i="9"/>
  <c r="E227" i="9" s="1"/>
  <c r="B227" i="9" s="1"/>
  <c r="G223" i="9"/>
  <c r="E223" i="9" s="1"/>
  <c r="B223" i="9" s="1"/>
  <c r="G219" i="9"/>
  <c r="E219" i="9" s="1"/>
  <c r="B219" i="9" s="1"/>
  <c r="G215" i="9"/>
  <c r="E215" i="9" s="1"/>
  <c r="B215" i="9" s="1"/>
  <c r="G210" i="9"/>
  <c r="E210" i="9" s="1"/>
  <c r="B210" i="9" s="1"/>
  <c r="G177" i="9"/>
  <c r="E177" i="9" s="1"/>
  <c r="B177" i="9" s="1"/>
  <c r="I10" i="9"/>
  <c r="B70" i="9"/>
  <c r="B74" i="9"/>
  <c r="B90" i="9"/>
  <c r="B98" i="9"/>
  <c r="B106" i="9"/>
  <c r="B114" i="9"/>
  <c r="B122" i="9"/>
  <c r="B130" i="9"/>
  <c r="B138" i="9"/>
  <c r="B151" i="9"/>
  <c r="G174" i="9"/>
  <c r="E174" i="9" s="1"/>
  <c r="B174" i="9" s="1"/>
  <c r="H179" i="9"/>
  <c r="G211" i="9"/>
  <c r="E211" i="9" s="1"/>
  <c r="B211" i="9" s="1"/>
  <c r="E69" i="9"/>
  <c r="B69" i="9" s="1"/>
  <c r="E73" i="9"/>
  <c r="B73" i="9" s="1"/>
  <c r="B143" i="9"/>
  <c r="B150" i="9"/>
  <c r="B71" i="9"/>
  <c r="G178" i="9"/>
  <c r="E178" i="9" s="1"/>
  <c r="B178" i="9" s="1"/>
  <c r="L207" i="9"/>
  <c r="F207" i="9" s="1"/>
  <c r="M228" i="9"/>
  <c r="E170" i="9"/>
  <c r="B170" i="9" s="1"/>
  <c r="F240" i="9"/>
  <c r="B240" i="9" s="1"/>
  <c r="F256" i="9"/>
  <c r="B256" i="9" s="1"/>
  <c r="F267" i="9"/>
  <c r="B267" i="9" s="1"/>
  <c r="F272" i="9"/>
  <c r="B272" i="9" s="1"/>
  <c r="F288" i="9"/>
  <c r="B288" i="9" s="1"/>
  <c r="E146" i="9"/>
  <c r="B146" i="9" s="1"/>
  <c r="E154" i="9"/>
  <c r="B154" i="9" s="1"/>
  <c r="F239" i="9"/>
  <c r="B239" i="9" s="1"/>
  <c r="F244" i="9"/>
  <c r="B244" i="9" s="1"/>
  <c r="F260" i="9"/>
  <c r="B260" i="9" s="1"/>
  <c r="F271" i="9"/>
  <c r="B271" i="9" s="1"/>
  <c r="F276" i="9"/>
  <c r="B276" i="9" s="1"/>
  <c r="F292" i="9"/>
  <c r="B292" i="9" s="1"/>
  <c r="B305" i="9"/>
  <c r="B304" i="9"/>
  <c r="E303" i="9"/>
  <c r="B303" i="9" s="1"/>
  <c r="G1628" i="1" l="1"/>
  <c r="D45" i="8"/>
  <c r="G342" i="9" s="1"/>
  <c r="E342" i="9" s="1"/>
  <c r="B342" i="9" s="1"/>
  <c r="H19" i="9"/>
  <c r="E19" i="9" s="1"/>
  <c r="B19" i="9" s="1"/>
  <c r="H641" i="1"/>
  <c r="G641" i="1"/>
  <c r="H258" i="1"/>
  <c r="G258" i="1"/>
  <c r="G212" i="1"/>
  <c r="F106" i="4"/>
  <c r="G102" i="1"/>
  <c r="E6" i="4"/>
  <c r="E422" i="4" s="1"/>
  <c r="B345" i="9"/>
  <c r="E344" i="9"/>
  <c r="I10" i="3" s="1"/>
  <c r="F255" i="5"/>
  <c r="C1259" i="1"/>
  <c r="D69" i="5"/>
  <c r="F70" i="5"/>
  <c r="C1075" i="1"/>
  <c r="F354" i="4"/>
  <c r="C349" i="1"/>
  <c r="F221" i="4"/>
  <c r="C217" i="1"/>
  <c r="F43" i="4"/>
  <c r="C39" i="1"/>
  <c r="D251" i="5"/>
  <c r="F522" i="4"/>
  <c r="C516" i="1"/>
  <c r="H160" i="1"/>
  <c r="G160" i="1"/>
  <c r="I38" i="3"/>
  <c r="C1621" i="1"/>
  <c r="F7" i="5"/>
  <c r="H21" i="3"/>
  <c r="D6" i="5"/>
  <c r="C1012" i="1"/>
  <c r="C485" i="1"/>
  <c r="F491" i="4"/>
  <c r="C368" i="1"/>
  <c r="F373" i="4"/>
  <c r="F82" i="4"/>
  <c r="I1574" i="1"/>
  <c r="I1553" i="1"/>
  <c r="E535" i="4"/>
  <c r="I1564" i="1"/>
  <c r="I1551" i="1"/>
  <c r="I1557" i="1"/>
  <c r="F228" i="9"/>
  <c r="B228" i="9" s="1"/>
  <c r="I32" i="3"/>
  <c r="D1538" i="1"/>
  <c r="F114" i="6"/>
  <c r="H29" i="3"/>
  <c r="C1510" i="1"/>
  <c r="E430" i="4"/>
  <c r="D425" i="1"/>
  <c r="F140" i="4"/>
  <c r="C136" i="1"/>
  <c r="F629" i="4"/>
  <c r="C623" i="1"/>
  <c r="E417" i="4"/>
  <c r="D412" i="1" s="1"/>
  <c r="D303" i="1"/>
  <c r="F597" i="4"/>
  <c r="C591" i="1"/>
  <c r="D360" i="4"/>
  <c r="E24" i="9"/>
  <c r="E152" i="4"/>
  <c r="F152" i="4" s="1"/>
  <c r="F202" i="4"/>
  <c r="B207" i="9"/>
  <c r="E141" i="6"/>
  <c r="I26" i="3"/>
  <c r="D1401" i="1"/>
  <c r="G339" i="9"/>
  <c r="E339" i="9" s="1"/>
  <c r="B339" i="9" s="1"/>
  <c r="F219" i="5"/>
  <c r="C1223" i="1"/>
  <c r="E176" i="5"/>
  <c r="D1180" i="1" s="1"/>
  <c r="I23" i="3"/>
  <c r="D1181" i="1"/>
  <c r="D1011" i="1"/>
  <c r="F309" i="4"/>
  <c r="D308" i="4"/>
  <c r="C304" i="1"/>
  <c r="H17" i="3"/>
  <c r="D299" i="4"/>
  <c r="C148" i="1"/>
  <c r="G347" i="9"/>
  <c r="E347" i="9" s="1"/>
  <c r="D141" i="6"/>
  <c r="H26" i="3"/>
  <c r="C1401" i="1"/>
  <c r="F5" i="6"/>
  <c r="G338" i="9"/>
  <c r="E338" i="9" s="1"/>
  <c r="B338" i="9" s="1"/>
  <c r="F203" i="5"/>
  <c r="C1207" i="1"/>
  <c r="E418" i="4"/>
  <c r="D413" i="1" s="1"/>
  <c r="D355" i="1"/>
  <c r="F129" i="6"/>
  <c r="C1525" i="1"/>
  <c r="D430" i="4"/>
  <c r="C425" i="1"/>
  <c r="F431" i="4"/>
  <c r="F49" i="4"/>
  <c r="C45" i="1"/>
  <c r="G336" i="9"/>
  <c r="E336" i="9" s="1"/>
  <c r="B336" i="9" s="1"/>
  <c r="D177" i="5"/>
  <c r="C1182" i="1"/>
  <c r="F178" i="5"/>
  <c r="D6" i="4"/>
  <c r="E316" i="9"/>
  <c r="B316" i="9" s="1"/>
  <c r="F296" i="5"/>
  <c r="C1300" i="1"/>
  <c r="F119" i="5"/>
  <c r="C1124" i="1"/>
  <c r="C578" i="1"/>
  <c r="F584" i="4"/>
  <c r="C473" i="1"/>
  <c r="F479" i="4"/>
  <c r="F230" i="4"/>
  <c r="C226" i="1"/>
  <c r="H78" i="1"/>
  <c r="G78" i="1"/>
  <c r="C530" i="1"/>
  <c r="D535" i="4"/>
  <c r="F536" i="4"/>
  <c r="H198" i="1"/>
  <c r="G198" i="1"/>
  <c r="F89" i="6"/>
  <c r="C1485" i="1"/>
  <c r="F12" i="5"/>
  <c r="C1017" i="1"/>
  <c r="F406" i="4"/>
  <c r="C401" i="1"/>
  <c r="F164" i="4"/>
  <c r="I1581" i="1"/>
  <c r="I1570" i="1"/>
  <c r="I1559" i="1"/>
  <c r="I1549" i="1"/>
  <c r="K1480" i="9" l="1"/>
  <c r="I39" i="3"/>
  <c r="C1622" i="1"/>
  <c r="G343" i="9"/>
  <c r="E343" i="9" s="1"/>
  <c r="B343" i="9" s="1"/>
  <c r="D2" i="1"/>
  <c r="I16" i="3"/>
  <c r="E346" i="9"/>
  <c r="B347" i="9"/>
  <c r="E643" i="4"/>
  <c r="D417" i="1"/>
  <c r="H591" i="1"/>
  <c r="G591" i="1"/>
  <c r="G623" i="1"/>
  <c r="H623" i="1"/>
  <c r="H136" i="1"/>
  <c r="G136" i="1"/>
  <c r="G1510" i="1"/>
  <c r="H1510" i="1"/>
  <c r="H485" i="1"/>
  <c r="G485" i="1"/>
  <c r="H217" i="1"/>
  <c r="G217" i="1"/>
  <c r="H1075" i="1"/>
  <c r="G1075" i="1"/>
  <c r="G1017" i="1"/>
  <c r="H1017" i="1"/>
  <c r="G530" i="1"/>
  <c r="H530" i="1"/>
  <c r="H578" i="1"/>
  <c r="G578" i="1"/>
  <c r="H1182" i="1"/>
  <c r="G1182" i="1"/>
  <c r="G1525" i="1"/>
  <c r="H1525" i="1"/>
  <c r="H1207" i="1"/>
  <c r="G1207" i="1"/>
  <c r="G1401" i="1"/>
  <c r="H1401" i="1"/>
  <c r="G304" i="1"/>
  <c r="H304" i="1"/>
  <c r="H299" i="9"/>
  <c r="H1223" i="1"/>
  <c r="G1223" i="1"/>
  <c r="I17" i="3"/>
  <c r="E299" i="4"/>
  <c r="F299" i="4" s="1"/>
  <c r="D148" i="1"/>
  <c r="H148" i="1" s="1"/>
  <c r="E640" i="4"/>
  <c r="D634" i="1" s="1"/>
  <c r="D529" i="1"/>
  <c r="H1012" i="1"/>
  <c r="G1012" i="1"/>
  <c r="H1621" i="1"/>
  <c r="G1621" i="1"/>
  <c r="H24" i="3"/>
  <c r="C1255" i="1"/>
  <c r="F251" i="5"/>
  <c r="H45" i="1"/>
  <c r="G45" i="1"/>
  <c r="D639" i="4"/>
  <c r="F430" i="4"/>
  <c r="C424" i="1"/>
  <c r="H1124" i="1"/>
  <c r="G1124" i="1"/>
  <c r="H23" i="3"/>
  <c r="F177" i="5"/>
  <c r="C1181" i="1"/>
  <c r="D176" i="5"/>
  <c r="D301" i="4"/>
  <c r="D423" i="4"/>
  <c r="C295" i="1"/>
  <c r="D417" i="4"/>
  <c r="F308" i="4"/>
  <c r="C303" i="1"/>
  <c r="D1537" i="1"/>
  <c r="I30" i="3"/>
  <c r="B24" i="9"/>
  <c r="H368" i="1"/>
  <c r="G368" i="1"/>
  <c r="G306" i="9"/>
  <c r="E306" i="9" s="1"/>
  <c r="B306" i="9" s="1"/>
  <c r="G299" i="9"/>
  <c r="E299" i="9" s="1"/>
  <c r="C1011" i="1"/>
  <c r="F6" i="5"/>
  <c r="H39" i="1"/>
  <c r="G39" i="1"/>
  <c r="G349" i="1"/>
  <c r="H349" i="1"/>
  <c r="H22" i="3"/>
  <c r="C1074" i="1"/>
  <c r="F69" i="5"/>
  <c r="F535" i="4"/>
  <c r="C529" i="1"/>
  <c r="D640" i="4"/>
  <c r="H226" i="1"/>
  <c r="G226" i="1"/>
  <c r="H1300" i="1"/>
  <c r="G1300" i="1"/>
  <c r="H401" i="1"/>
  <c r="G401" i="1"/>
  <c r="G1485" i="1"/>
  <c r="H1485" i="1"/>
  <c r="G473" i="1"/>
  <c r="H473" i="1"/>
  <c r="D300" i="4"/>
  <c r="F6" i="4"/>
  <c r="H16" i="3"/>
  <c r="D422" i="4"/>
  <c r="C2" i="1"/>
  <c r="H425" i="1"/>
  <c r="G425" i="1"/>
  <c r="H30" i="3"/>
  <c r="C1537" i="1"/>
  <c r="H9" i="3" s="1"/>
  <c r="F141" i="6"/>
  <c r="F360" i="4"/>
  <c r="C355" i="1"/>
  <c r="D418" i="4"/>
  <c r="E639" i="4"/>
  <c r="D633" i="1" s="1"/>
  <c r="D424" i="1"/>
  <c r="G1538" i="1"/>
  <c r="H1538" i="1"/>
  <c r="H516" i="1"/>
  <c r="G516" i="1"/>
  <c r="H1259" i="1"/>
  <c r="G1259" i="1"/>
  <c r="E341" i="9" l="1"/>
  <c r="H1622" i="1"/>
  <c r="G1622" i="1"/>
  <c r="H11" i="3"/>
  <c r="K3" i="9"/>
  <c r="I9" i="3"/>
  <c r="F418" i="4"/>
  <c r="C413" i="1"/>
  <c r="C296" i="1"/>
  <c r="H303" i="1"/>
  <c r="G303" i="1"/>
  <c r="D425" i="4"/>
  <c r="C418" i="1"/>
  <c r="D644" i="4"/>
  <c r="G20" i="9"/>
  <c r="G1181" i="1"/>
  <c r="H1181" i="1"/>
  <c r="G148" i="1"/>
  <c r="H424" i="1"/>
  <c r="G424" i="1"/>
  <c r="E301" i="4"/>
  <c r="D297" i="1" s="1"/>
  <c r="E423" i="4"/>
  <c r="D295" i="1"/>
  <c r="H295" i="1" s="1"/>
  <c r="E300" i="4"/>
  <c r="D637" i="1"/>
  <c r="F417" i="4"/>
  <c r="C412" i="1"/>
  <c r="F301" i="4"/>
  <c r="C297" i="1"/>
  <c r="G1537" i="1"/>
  <c r="H1537" i="1"/>
  <c r="H2" i="1"/>
  <c r="G2" i="1"/>
  <c r="F640" i="4"/>
  <c r="C634" i="1"/>
  <c r="H1074" i="1"/>
  <c r="G1074" i="1"/>
  <c r="B299" i="9"/>
  <c r="H355" i="1"/>
  <c r="G355" i="1"/>
  <c r="D643" i="4"/>
  <c r="D424" i="4"/>
  <c r="C417" i="1"/>
  <c r="F422" i="4"/>
  <c r="H529" i="1"/>
  <c r="G529" i="1"/>
  <c r="H8" i="3"/>
  <c r="H1011" i="1"/>
  <c r="G1011" i="1"/>
  <c r="F176" i="5"/>
  <c r="C1180" i="1"/>
  <c r="C633" i="1"/>
  <c r="F639" i="4"/>
  <c r="G1255" i="1"/>
  <c r="H1255" i="1"/>
  <c r="I11" i="3" l="1"/>
  <c r="N3" i="9"/>
  <c r="G295" i="1"/>
  <c r="G633" i="1"/>
  <c r="H633" i="1"/>
  <c r="C419" i="1"/>
  <c r="H634" i="1"/>
  <c r="G634" i="1"/>
  <c r="H1180" i="1"/>
  <c r="G1180" i="1"/>
  <c r="D645" i="4"/>
  <c r="C637" i="1"/>
  <c r="F643" i="4"/>
  <c r="G412" i="1"/>
  <c r="H412" i="1"/>
  <c r="D646" i="4"/>
  <c r="C638" i="1"/>
  <c r="H413" i="1"/>
  <c r="G413" i="1"/>
  <c r="D296" i="1"/>
  <c r="G296" i="1" s="1"/>
  <c r="M3" i="9"/>
  <c r="G417" i="1"/>
  <c r="H417" i="1"/>
  <c r="H297" i="1"/>
  <c r="G297" i="1"/>
  <c r="E644" i="4"/>
  <c r="F644" i="4" s="1"/>
  <c r="E425" i="4"/>
  <c r="D420" i="1" s="1"/>
  <c r="D418" i="1"/>
  <c r="H418" i="1" s="1"/>
  <c r="H20" i="9"/>
  <c r="E20" i="9" s="1"/>
  <c r="B20" i="9" s="1"/>
  <c r="E424" i="4"/>
  <c r="D419" i="1" s="1"/>
  <c r="F423" i="4"/>
  <c r="F425" i="4"/>
  <c r="C420" i="1"/>
  <c r="F300" i="4"/>
  <c r="H296" i="1" l="1"/>
  <c r="F424" i="4"/>
  <c r="G334" i="9"/>
  <c r="E334" i="9" s="1"/>
  <c r="H334" i="9"/>
  <c r="G418" i="1"/>
  <c r="D650" i="4"/>
  <c r="C640" i="1"/>
  <c r="F646" i="4"/>
  <c r="H637" i="1"/>
  <c r="G637" i="1"/>
  <c r="G419" i="1"/>
  <c r="H419" i="1"/>
  <c r="H420" i="1"/>
  <c r="G420" i="1"/>
  <c r="E646" i="4"/>
  <c r="D638" i="1"/>
  <c r="H638" i="1" s="1"/>
  <c r="E645" i="4"/>
  <c r="F645" i="4" s="1"/>
  <c r="C639" i="1"/>
  <c r="D649" i="4"/>
  <c r="B334" i="9" l="1"/>
  <c r="E298" i="9"/>
  <c r="I8" i="3" s="1"/>
  <c r="H19" i="3"/>
  <c r="C644" i="1"/>
  <c r="G638" i="1"/>
  <c r="E649" i="4"/>
  <c r="D639" i="1"/>
  <c r="G639" i="1" s="1"/>
  <c r="E650" i="4"/>
  <c r="F650" i="4" s="1"/>
  <c r="D640" i="1"/>
  <c r="G640" i="1" s="1"/>
  <c r="H18" i="3"/>
  <c r="F649" i="4"/>
  <c r="C643" i="1"/>
  <c r="G297" i="9" l="1"/>
  <c r="E297" i="9" s="1"/>
  <c r="B297" i="9" s="1"/>
  <c r="H640" i="1"/>
  <c r="I19" i="3"/>
  <c r="D644" i="1"/>
  <c r="G644" i="1" s="1"/>
  <c r="H639" i="1"/>
  <c r="I18" i="3"/>
  <c r="D643" i="1"/>
  <c r="G643" i="1" s="1"/>
  <c r="H644" i="1" l="1"/>
  <c r="H7" i="3"/>
  <c r="J3" i="9" s="1"/>
  <c r="H643" i="1"/>
  <c r="H295" i="9" l="1"/>
  <c r="G295" i="9"/>
  <c r="L293" i="9"/>
  <c r="F293" i="9" s="1"/>
  <c r="G18" i="9"/>
  <c r="H18" i="9"/>
  <c r="K11" i="9"/>
  <c r="J8" i="9"/>
  <c r="J17" i="9"/>
  <c r="I5" i="9"/>
  <c r="G15" i="9"/>
  <c r="H22" i="9"/>
  <c r="I17" i="9"/>
  <c r="J11" i="9"/>
  <c r="K6" i="9"/>
  <c r="H17" i="9"/>
  <c r="L16" i="9"/>
  <c r="H16" i="9"/>
  <c r="J9" i="9"/>
  <c r="I7" i="9"/>
  <c r="K13" i="9"/>
  <c r="J10" i="9"/>
  <c r="H21" i="9"/>
  <c r="G16" i="9"/>
  <c r="K10" i="9"/>
  <c r="G22" i="9"/>
  <c r="M16" i="9"/>
  <c r="H15" i="9"/>
  <c r="K9" i="9"/>
  <c r="M15" i="9"/>
  <c r="I8" i="9"/>
  <c r="G21" i="9"/>
  <c r="L15" i="9"/>
  <c r="I9" i="9"/>
  <c r="K7" i="9"/>
  <c r="I6" i="9"/>
  <c r="K12" i="9"/>
  <c r="I12" i="9"/>
  <c r="J7" i="9"/>
  <c r="G17" i="9"/>
  <c r="J12" i="9"/>
  <c r="I13" i="9"/>
  <c r="K8" i="9"/>
  <c r="J13" i="9"/>
  <c r="J6" i="9"/>
  <c r="I11" i="9"/>
  <c r="J5" i="9"/>
  <c r="K5" i="9"/>
  <c r="E295" i="9" l="1"/>
  <c r="E23" i="9" s="1"/>
  <c r="I7" i="3" s="1"/>
  <c r="E11" i="9"/>
  <c r="B11" i="9" s="1"/>
  <c r="E22" i="9"/>
  <c r="B22" i="9" s="1"/>
  <c r="F15" i="9"/>
  <c r="E18" i="9"/>
  <c r="B18" i="9" s="1"/>
  <c r="E21" i="9"/>
  <c r="B21" i="9" s="1"/>
  <c r="E16" i="9"/>
  <c r="E17" i="9"/>
  <c r="B17" i="9" s="1"/>
  <c r="E9" i="9"/>
  <c r="B9" i="9" s="1"/>
  <c r="F16" i="9"/>
  <c r="E6" i="9"/>
  <c r="B6" i="9" s="1"/>
  <c r="E7" i="9"/>
  <c r="B7" i="9" s="1"/>
  <c r="B293" i="9"/>
  <c r="F23" i="9"/>
  <c r="E8" i="9"/>
  <c r="B8" i="9" s="1"/>
  <c r="E15" i="9"/>
  <c r="E13" i="9"/>
  <c r="B13" i="9" s="1"/>
  <c r="E12" i="9"/>
  <c r="B12" i="9" s="1"/>
  <c r="E10" i="9"/>
  <c r="B10" i="9" s="1"/>
  <c r="E5" i="9"/>
  <c r="B295" i="9" l="1"/>
  <c r="F14" i="9"/>
  <c r="F3" i="9" s="1"/>
  <c r="B16" i="9"/>
  <c r="B5" i="9"/>
  <c r="E4" i="9"/>
  <c r="E14" i="9"/>
  <c r="I12" i="3" s="1"/>
  <c r="B1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<sst xmlns="http://schemas.openxmlformats.org/spreadsheetml/2006/main" count="4719" uniqueCount="3651">
  <si>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</si>
  <si>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</si>
  <si>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</si>
  <si>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</si>
  <si>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</si>
  <si>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</si>
  <si>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</si>
  <si>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</si>
  <si>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</si>
  <si>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</si>
  <si>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</si>
  <si>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</si>
  <si>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</si>
  <si>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</si>
  <si>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</si>
  <si>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</si>
  <si>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</si>
  <si>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</si>
  <si>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</si>
  <si>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</si>
  <si>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</si>
  <si>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</si>
  <si>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</si>
  <si>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</si>
  <si>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</si>
  <si>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</si>
  <si>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</si>
  <si>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</si>
  <si>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</si>
  <si>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</si>
  <si>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</si>
  <si>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ORIOVAC</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</si>
  <si>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</si>
  <si>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</si>
  <si>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</si>
  <si>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</si>
  <si>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</si>
  <si>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</si>
  <si>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</si>
  <si>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</si>
  <si>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</si>
  <si>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</si>
  <si>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</si>
  <si>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</si>
  <si>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</si>
  <si>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</si>
  <si>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</si>
  <si>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</si>
  <si>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</si>
  <si>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</si>
  <si>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</si>
  <si>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</si>
  <si>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</si>
  <si>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</si>
  <si>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</si>
  <si>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</si>
  <si>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37148 - OPĆINA ORIOVAC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</si>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</sst>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2">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 fontId="6" fillId="0" borderId="29" xfId="0" applyNumberFormat="1" applyFont="1" applyBorder="1" applyAlignment="1" applyProtection="1">
      <alignment horizontal="right" vertical="center" shrinkToFit="1"/>
      <protection locked="0"/>
    </xf>
    <xf numFmtId="0" fontId="37" fillId="0" borderId="0" xfId="0" applyFont="1" applyProtection="1">
      <protection locked="0"/>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0">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1526971.47</v>
      </c>
      <c r="D2" s="6">
        <f>'PR-RAS'!E6</f>
        <v>1613688.94</v>
      </c>
      <c r="E2" s="6">
        <v>0</v>
      </c>
      <c r="F2" s="6">
        <v>0</v>
      </c>
      <c r="G2" s="7">
        <f t="shared" ref="G2:G274" si="0">(B2/1000)*(C2*1+D2*2)</f>
        <v>4754.3493499999995</v>
      </c>
      <c r="H2" s="7">
        <f t="shared" ref="H2:H274" si="1">ABS(C2-ROUND(C2,0))+ABS(D2-ROUND(D2,0))</f>
        <v>0.53000000002793968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479812.50999999995</v>
      </c>
      <c r="D3" s="1">
        <f>'PR-RAS'!E7</f>
        <v>554236.56999999995</v>
      </c>
      <c r="E3" s="1">
        <v>0</v>
      </c>
      <c r="F3" s="1">
        <v>0</v>
      </c>
      <c r="G3" s="2">
        <f t="shared" si="0"/>
        <v>3176.5713000000001</v>
      </c>
      <c r="H3" s="2">
        <f t="shared" si="1"/>
        <v>0.92000000010011718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461691.97</v>
      </c>
      <c r="D4" s="1">
        <f>'PR-RAS'!E8</f>
        <v>527204.19999999995</v>
      </c>
      <c r="E4" s="1">
        <v>0</v>
      </c>
      <c r="F4" s="1">
        <v>0</v>
      </c>
      <c r="G4" s="2">
        <f t="shared" si="0"/>
        <v>4548.3011099999994</v>
      </c>
      <c r="H4" s="2">
        <f t="shared" si="1"/>
        <v>0.22999999998137355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461691.97</v>
      </c>
      <c r="D5" s="1">
        <f>'PR-RAS'!E9</f>
        <v>527204.19999999995</v>
      </c>
      <c r="E5" s="1">
        <v>0</v>
      </c>
      <c r="F5" s="1">
        <v>0</v>
      </c>
      <c r="G5" s="2">
        <f t="shared" si="0"/>
        <v>6064.4014799999995</v>
      </c>
      <c r="H5" s="2">
        <f t="shared" si="1"/>
        <v>0.22999999998137355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15457.75</v>
      </c>
      <c r="D19" s="1">
        <f>'PR-RAS'!E23</f>
        <v>22977.67</v>
      </c>
      <c r="E19" s="1">
        <v>0</v>
      </c>
      <c r="F19" s="1">
        <v>0</v>
      </c>
      <c r="G19" s="2">
        <f t="shared" si="0"/>
        <v>1105.4356199999997</v>
      </c>
      <c r="H19" s="2">
        <f t="shared" si="1"/>
        <v>0.58000000000174623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106.27</v>
      </c>
      <c r="D20" s="1">
        <f>'PR-RAS'!E24</f>
        <v>120.07</v>
      </c>
      <c r="E20" s="1">
        <v>0</v>
      </c>
      <c r="F20" s="1">
        <v>0</v>
      </c>
      <c r="G20" s="2">
        <f t="shared" si="0"/>
        <v>6.5817899999999989</v>
      </c>
      <c r="H20" s="2">
        <f t="shared" si="1"/>
        <v>0.3399999999999892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15351.48</v>
      </c>
      <c r="D23" s="1">
        <f>'PR-RAS'!E27</f>
        <v>22857.599999999999</v>
      </c>
      <c r="E23" s="1">
        <v>0</v>
      </c>
      <c r="F23" s="1">
        <v>0</v>
      </c>
      <c r="G23" s="2">
        <f t="shared" si="0"/>
        <v>1343.4669599999997</v>
      </c>
      <c r="H23" s="2">
        <f t="shared" si="1"/>
        <v>0.88000000000101863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2662.79</v>
      </c>
      <c r="D25" s="1">
        <f>'PR-RAS'!E29</f>
        <v>4054.7</v>
      </c>
      <c r="E25" s="1">
        <v>0</v>
      </c>
      <c r="F25" s="1">
        <v>0</v>
      </c>
      <c r="G25" s="2">
        <f t="shared" si="0"/>
        <v>258.53255999999999</v>
      </c>
      <c r="H25" s="2">
        <f t="shared" si="1"/>
        <v>0.51000000000021828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2662.79</v>
      </c>
      <c r="D27" s="1">
        <f>'PR-RAS'!E31</f>
        <v>4054.7</v>
      </c>
      <c r="E27" s="1">
        <v>0</v>
      </c>
      <c r="F27" s="1">
        <v>0</v>
      </c>
      <c r="G27" s="2">
        <f t="shared" si="0"/>
        <v>280.07693999999998</v>
      </c>
      <c r="H27" s="2">
        <f t="shared" si="1"/>
        <v>0.51000000000021828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901729.61</v>
      </c>
      <c r="D45" s="1">
        <f>'PR-RAS'!E49</f>
        <v>928440.33</v>
      </c>
      <c r="E45" s="1">
        <v>0</v>
      </c>
      <c r="F45" s="1">
        <v>0</v>
      </c>
      <c r="G45" s="2">
        <f t="shared" si="0"/>
        <v>121378.85187999999</v>
      </c>
      <c r="H45" s="2">
        <f t="shared" si="1"/>
        <v>0.71999999997206032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643289.06999999995</v>
      </c>
      <c r="D54" s="1">
        <f>'PR-RAS'!E58</f>
        <v>537665.49</v>
      </c>
      <c r="E54" s="1">
        <v>0</v>
      </c>
      <c r="F54" s="1">
        <v>0</v>
      </c>
      <c r="G54" s="2">
        <f t="shared" si="0"/>
        <v>91086.862649999981</v>
      </c>
      <c r="H54" s="2">
        <f t="shared" si="1"/>
        <v>0.55999999993946403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642842.84</v>
      </c>
      <c r="D55" s="1">
        <f>'PR-RAS'!E59</f>
        <v>237665.49</v>
      </c>
      <c r="E55" s="1">
        <v>0</v>
      </c>
      <c r="F55" s="1">
        <v>0</v>
      </c>
      <c r="G55" s="2">
        <f t="shared" si="0"/>
        <v>60381.386279999992</v>
      </c>
      <c r="H55" s="2">
        <f t="shared" si="1"/>
        <v>0.65000000002328306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446.23</v>
      </c>
      <c r="D56" s="1">
        <f>'PR-RAS'!E60</f>
        <v>300000</v>
      </c>
      <c r="E56" s="1">
        <v>0</v>
      </c>
      <c r="F56" s="1">
        <v>0</v>
      </c>
      <c r="G56" s="2">
        <f t="shared" si="0"/>
        <v>33024.542649999996</v>
      </c>
      <c r="H56" s="2">
        <f t="shared" si="1"/>
        <v>0.23000000000001819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5990.54</v>
      </c>
      <c r="D57" s="1">
        <f>'PR-RAS'!E61</f>
        <v>14040.6</v>
      </c>
      <c r="E57" s="1">
        <v>0</v>
      </c>
      <c r="F57" s="1">
        <v>0</v>
      </c>
      <c r="G57" s="2">
        <f t="shared" si="0"/>
        <v>1908.0174399999999</v>
      </c>
      <c r="H57" s="2">
        <f t="shared" si="1"/>
        <v>0.85999999999967258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5990.54</v>
      </c>
      <c r="D58" s="1">
        <f>'PR-RAS'!E62</f>
        <v>14040.6</v>
      </c>
      <c r="E58" s="1">
        <v>0</v>
      </c>
      <c r="F58" s="1">
        <v>0</v>
      </c>
      <c r="G58" s="2">
        <f t="shared" si="0"/>
        <v>1942.0891799999999</v>
      </c>
      <c r="H58" s="2">
        <f t="shared" si="1"/>
        <v>0.85999999999967258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376734.24</v>
      </c>
      <c r="E60" s="1">
        <v>0</v>
      </c>
      <c r="F60" s="1">
        <v>0</v>
      </c>
      <c r="G60" s="2">
        <f t="shared" si="0"/>
        <v>44454.640319999999</v>
      </c>
      <c r="H60" s="2">
        <f t="shared" si="1"/>
        <v>0.23999999999068677</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376734.24</v>
      </c>
      <c r="E63" s="1">
        <v>0</v>
      </c>
      <c r="F63" s="1">
        <v>0</v>
      </c>
      <c r="G63" s="2">
        <f>(B63/1000)*(C63*1+D63*2)</f>
        <v>46715.045760000001</v>
      </c>
      <c r="H63" s="2">
        <f>ABS(C63-ROUND(C63,0))+ABS(D63-ROUND(D63,0))</f>
        <v>0.23999999999068677</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252450</v>
      </c>
      <c r="D70" s="1">
        <f>'PR-RAS'!E74</f>
        <v>0</v>
      </c>
      <c r="E70" s="1">
        <v>0</v>
      </c>
      <c r="F70" s="1">
        <v>0</v>
      </c>
      <c r="G70" s="2">
        <f t="shared" si="0"/>
        <v>17419.050000000003</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252450</v>
      </c>
      <c r="D71" s="1">
        <f>'PR-RAS'!E75</f>
        <v>0</v>
      </c>
      <c r="E71" s="1">
        <v>0</v>
      </c>
      <c r="F71" s="1">
        <v>0</v>
      </c>
      <c r="G71" s="2">
        <f t="shared" si="0"/>
        <v>17671.5</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42619.07</v>
      </c>
      <c r="D78" s="1">
        <f>'PR-RAS'!E82</f>
        <v>18604.300000000003</v>
      </c>
      <c r="E78" s="1">
        <v>0</v>
      </c>
      <c r="F78" s="1">
        <v>0</v>
      </c>
      <c r="G78" s="2">
        <f t="shared" si="0"/>
        <v>6146.730590000001</v>
      </c>
      <c r="H78" s="2">
        <f t="shared" si="1"/>
        <v>0.37000000000261934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0.28999999999999998</v>
      </c>
      <c r="E79" s="1">
        <v>0</v>
      </c>
      <c r="F79" s="1">
        <v>0</v>
      </c>
      <c r="G79" s="2">
        <f t="shared" si="0"/>
        <v>4.6019999999999998E-2</v>
      </c>
      <c r="H79" s="2">
        <f t="shared" si="1"/>
        <v>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0.28999999999999998</v>
      </c>
      <c r="E81" s="1">
        <v>0</v>
      </c>
      <c r="F81" s="1">
        <v>0</v>
      </c>
      <c r="G81" s="2">
        <f t="shared" si="0"/>
        <v>4.7199999999999999E-2</v>
      </c>
      <c r="H81" s="2">
        <f t="shared" si="1"/>
        <v>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42619.06</v>
      </c>
      <c r="D87" s="1">
        <f>'PR-RAS'!E91</f>
        <v>18604.010000000002</v>
      </c>
      <c r="E87" s="1">
        <v>0</v>
      </c>
      <c r="F87" s="1">
        <v>0</v>
      </c>
      <c r="G87" s="2">
        <f t="shared" si="0"/>
        <v>6865.1288799999993</v>
      </c>
      <c r="H87" s="2">
        <f t="shared" si="1"/>
        <v>6.9999999999708962E-2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1123.53</v>
      </c>
      <c r="D88" s="1">
        <f>'PR-RAS'!E92</f>
        <v>199.08</v>
      </c>
      <c r="E88" s="1">
        <v>0</v>
      </c>
      <c r="F88" s="1">
        <v>0</v>
      </c>
      <c r="G88" s="2">
        <f t="shared" si="0"/>
        <v>132.38702999999998</v>
      </c>
      <c r="H88" s="2">
        <f t="shared" si="1"/>
        <v>0.55000000000003979</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41495.53</v>
      </c>
      <c r="D89" s="1">
        <f>'PR-RAS'!E93</f>
        <v>18221.310000000001</v>
      </c>
      <c r="E89" s="1">
        <v>0</v>
      </c>
      <c r="F89" s="1">
        <v>0</v>
      </c>
      <c r="G89" s="2">
        <f t="shared" si="0"/>
        <v>6858.5571999999993</v>
      </c>
      <c r="H89" s="2">
        <f t="shared" si="1"/>
        <v>0.78000000000247383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183.62</v>
      </c>
      <c r="E90" s="1">
        <v>0</v>
      </c>
      <c r="F90" s="1">
        <v>0</v>
      </c>
      <c r="G90" s="2">
        <f t="shared" si="0"/>
        <v>32.684359999999998</v>
      </c>
      <c r="H90" s="2">
        <f t="shared" si="1"/>
        <v>0.37999999999999545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96832.540000000008</v>
      </c>
      <c r="D102" s="1">
        <f>'PR-RAS'!E106</f>
        <v>112407.73999999999</v>
      </c>
      <c r="E102" s="1">
        <v>0</v>
      </c>
      <c r="F102" s="1">
        <v>0</v>
      </c>
      <c r="G102" s="2">
        <f t="shared" si="0"/>
        <v>32486.450020000004</v>
      </c>
      <c r="H102" s="2">
        <f t="shared" si="1"/>
        <v>0.72000000000116415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34945.72</v>
      </c>
      <c r="D103" s="1">
        <f>'PR-RAS'!E107</f>
        <v>34654.97</v>
      </c>
      <c r="E103" s="1">
        <v>0</v>
      </c>
      <c r="F103" s="1">
        <v>0</v>
      </c>
      <c r="G103" s="2">
        <f t="shared" si="0"/>
        <v>10634.07732</v>
      </c>
      <c r="H103" s="2">
        <f t="shared" si="1"/>
        <v>0.30999999999767169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420.1</v>
      </c>
      <c r="D105" s="1">
        <f>'PR-RAS'!E109</f>
        <v>140.57</v>
      </c>
      <c r="E105" s="1">
        <v>0</v>
      </c>
      <c r="F105" s="1">
        <v>0</v>
      </c>
      <c r="G105" s="2">
        <f t="shared" si="0"/>
        <v>72.928960000000004</v>
      </c>
      <c r="H105" s="2">
        <f t="shared" si="1"/>
        <v>0.53000000000002956</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20.010000000000002</v>
      </c>
      <c r="D106" s="1">
        <f>'PR-RAS'!E110</f>
        <v>8.7899999999999991</v>
      </c>
      <c r="E106" s="1">
        <v>0</v>
      </c>
      <c r="F106" s="1">
        <v>0</v>
      </c>
      <c r="G106" s="2">
        <f t="shared" si="0"/>
        <v>3.9469500000000002</v>
      </c>
      <c r="H106" s="2">
        <f t="shared" si="1"/>
        <v>0.22000000000000242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34505.61</v>
      </c>
      <c r="D107" s="1">
        <f>'PR-RAS'!E111</f>
        <v>34505.61</v>
      </c>
      <c r="E107" s="1">
        <v>0</v>
      </c>
      <c r="F107" s="1">
        <v>0</v>
      </c>
      <c r="G107" s="2">
        <f t="shared" si="0"/>
        <v>10972.78398</v>
      </c>
      <c r="H107" s="2">
        <f t="shared" si="1"/>
        <v>0.77999999999883585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139.16</v>
      </c>
      <c r="D108" s="1">
        <f>'PR-RAS'!E112</f>
        <v>13442.59</v>
      </c>
      <c r="E108" s="1">
        <v>0</v>
      </c>
      <c r="F108" s="1">
        <v>0</v>
      </c>
      <c r="G108" s="2">
        <f t="shared" si="0"/>
        <v>2891.6043799999998</v>
      </c>
      <c r="H108" s="2">
        <f t="shared" si="1"/>
        <v>0.56999999999985107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12.36</v>
      </c>
      <c r="D110" s="1">
        <f>'PR-RAS'!E114</f>
        <v>66.459999999999994</v>
      </c>
      <c r="E110" s="1">
        <v>0</v>
      </c>
      <c r="F110" s="1">
        <v>0</v>
      </c>
      <c r="G110" s="2">
        <f t="shared" si="0"/>
        <v>15.835519999999997</v>
      </c>
      <c r="H110" s="2">
        <f t="shared" si="1"/>
        <v>0.81999999999999318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126.8</v>
      </c>
      <c r="D113" s="1">
        <f>'PR-RAS'!E117</f>
        <v>376.13</v>
      </c>
      <c r="E113" s="1">
        <v>0</v>
      </c>
      <c r="F113" s="1">
        <v>0</v>
      </c>
      <c r="G113" s="2">
        <f t="shared" si="0"/>
        <v>98.454719999999995</v>
      </c>
      <c r="H113" s="2">
        <f t="shared" si="1"/>
        <v>0.32999999999999829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13000</v>
      </c>
      <c r="E114" s="1">
        <v>0</v>
      </c>
      <c r="F114" s="1">
        <v>0</v>
      </c>
      <c r="G114" s="2">
        <f t="shared" si="0"/>
        <v>2938</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61747.66</v>
      </c>
      <c r="D116" s="1">
        <f>'PR-RAS'!E120</f>
        <v>64310.179999999993</v>
      </c>
      <c r="E116" s="1">
        <v>0</v>
      </c>
      <c r="F116" s="1">
        <v>0</v>
      </c>
      <c r="G116" s="2">
        <f t="shared" si="0"/>
        <v>21892.3223</v>
      </c>
      <c r="H116" s="2">
        <f t="shared" si="1"/>
        <v>0.51999999998952262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5397.73</v>
      </c>
      <c r="E117" s="1">
        <v>0</v>
      </c>
      <c r="F117" s="1">
        <v>0</v>
      </c>
      <c r="G117" s="2">
        <f t="shared" si="0"/>
        <v>1252.2733599999999</v>
      </c>
      <c r="H117" s="2">
        <f t="shared" si="1"/>
        <v>0.27000000000043656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61747.66</v>
      </c>
      <c r="D118" s="1">
        <f>'PR-RAS'!E122</f>
        <v>58912.45</v>
      </c>
      <c r="E118" s="1">
        <v>0</v>
      </c>
      <c r="F118" s="1">
        <v>0</v>
      </c>
      <c r="G118" s="2">
        <f t="shared" si="0"/>
        <v>21009.989519999999</v>
      </c>
      <c r="H118" s="2">
        <f t="shared" si="1"/>
        <v>0.78999999999359716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5977.74</v>
      </c>
      <c r="D121" s="1">
        <f>'PR-RAS'!E125</f>
        <v>0</v>
      </c>
      <c r="E121" s="1">
        <v>0</v>
      </c>
      <c r="F121" s="1">
        <v>0</v>
      </c>
      <c r="G121" s="2">
        <f t="shared" si="0"/>
        <v>717.3288</v>
      </c>
      <c r="H121" s="2">
        <f t="shared" si="1"/>
        <v>0.26000000000021828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5977.74</v>
      </c>
      <c r="D122" s="1">
        <f>'PR-RAS'!E126</f>
        <v>0</v>
      </c>
      <c r="E122" s="1">
        <v>0</v>
      </c>
      <c r="F122" s="1">
        <v>0</v>
      </c>
      <c r="G122" s="2">
        <f t="shared" si="0"/>
        <v>723.30653999999993</v>
      </c>
      <c r="H122" s="2">
        <f t="shared" si="1"/>
        <v>0.26000000000021828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5977.74</v>
      </c>
      <c r="D124" s="1">
        <f>'PR-RAS'!E128</f>
        <v>0</v>
      </c>
      <c r="E124" s="1">
        <v>0</v>
      </c>
      <c r="F124" s="1">
        <v>0</v>
      </c>
      <c r="G124" s="2">
        <f t="shared" si="0"/>
        <v>735.26202000000001</v>
      </c>
      <c r="H124" s="2">
        <f t="shared" si="1"/>
        <v>0.26000000000021828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852464.11</v>
      </c>
      <c r="D148" s="1">
        <f>'PR-RAS'!E152</f>
        <v>1160048.03</v>
      </c>
      <c r="E148" s="1">
        <v>0</v>
      </c>
      <c r="F148" s="1">
        <v>0</v>
      </c>
      <c r="G148" s="2">
        <f t="shared" si="0"/>
        <v>466366.34498999995</v>
      </c>
      <c r="H148" s="2">
        <f t="shared" si="1"/>
        <v>0.14000000001396984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87130.51999999999</v>
      </c>
      <c r="D149" s="1">
        <f>'PR-RAS'!E153</f>
        <v>283952.53999999998</v>
      </c>
      <c r="E149" s="1">
        <v>0</v>
      </c>
      <c r="F149" s="1">
        <v>0</v>
      </c>
      <c r="G149" s="2">
        <f t="shared" si="0"/>
        <v>96945.268799999991</v>
      </c>
      <c r="H149" s="2">
        <f t="shared" si="1"/>
        <v>0.94000000003143214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57873.49</v>
      </c>
      <c r="D150" s="1">
        <f>'PR-RAS'!E154</f>
        <v>195121.18</v>
      </c>
      <c r="E150" s="1">
        <v>0</v>
      </c>
      <c r="F150" s="1">
        <v>0</v>
      </c>
      <c r="G150" s="2">
        <f t="shared" si="0"/>
        <v>66769.26165</v>
      </c>
      <c r="H150" s="2">
        <f t="shared" si="1"/>
        <v>0.66999999999097781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57873.49</v>
      </c>
      <c r="D151" s="1">
        <f>'PR-RAS'!E155</f>
        <v>195121.18</v>
      </c>
      <c r="E151" s="1">
        <v>0</v>
      </c>
      <c r="F151" s="1">
        <v>0</v>
      </c>
      <c r="G151" s="2">
        <f t="shared" si="0"/>
        <v>67217.377499999988</v>
      </c>
      <c r="H151" s="2">
        <f t="shared" si="1"/>
        <v>0.66999999999097781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3845.24</v>
      </c>
      <c r="D155" s="1">
        <f>'PR-RAS'!E159</f>
        <v>7505.19</v>
      </c>
      <c r="E155" s="1">
        <v>0</v>
      </c>
      <c r="F155" s="1">
        <v>0</v>
      </c>
      <c r="G155" s="2">
        <f t="shared" si="0"/>
        <v>2903.76548</v>
      </c>
      <c r="H155" s="2">
        <f t="shared" si="1"/>
        <v>0.42999999999938154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25411.79</v>
      </c>
      <c r="D156" s="1">
        <f>'PR-RAS'!E160</f>
        <v>81326.17</v>
      </c>
      <c r="E156" s="1">
        <v>0</v>
      </c>
      <c r="F156" s="1">
        <v>0</v>
      </c>
      <c r="G156" s="2">
        <f t="shared" si="0"/>
        <v>29149.940150000002</v>
      </c>
      <c r="H156" s="2">
        <f t="shared" si="1"/>
        <v>0.37999999999738066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13578.6</v>
      </c>
      <c r="D157" s="1">
        <f>'PR-RAS'!E161</f>
        <v>42567.57</v>
      </c>
      <c r="E157" s="1">
        <v>0</v>
      </c>
      <c r="F157" s="1">
        <v>0</v>
      </c>
      <c r="G157" s="2">
        <f t="shared" si="0"/>
        <v>15399.343440000001</v>
      </c>
      <c r="H157" s="2">
        <f t="shared" si="1"/>
        <v>0.82999999999992724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11833.19</v>
      </c>
      <c r="D158" s="1">
        <f>'PR-RAS'!E162</f>
        <v>38758.6</v>
      </c>
      <c r="E158" s="1">
        <v>0</v>
      </c>
      <c r="F158" s="1">
        <v>0</v>
      </c>
      <c r="G158" s="2">
        <f t="shared" si="0"/>
        <v>14028.01123</v>
      </c>
      <c r="H158" s="2">
        <f t="shared" si="1"/>
        <v>0.59000000000196451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282237.71000000002</v>
      </c>
      <c r="D160" s="1">
        <f>'PR-RAS'!E164</f>
        <v>446336.84</v>
      </c>
      <c r="E160" s="1">
        <v>0</v>
      </c>
      <c r="F160" s="1">
        <v>0</v>
      </c>
      <c r="G160" s="2">
        <f t="shared" si="0"/>
        <v>186810.91101000001</v>
      </c>
      <c r="H160" s="2">
        <f t="shared" si="1"/>
        <v>0.44999999995343387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7076.7</v>
      </c>
      <c r="D161" s="1">
        <f>'PR-RAS'!E165</f>
        <v>8288.07</v>
      </c>
      <c r="E161" s="1">
        <v>0</v>
      </c>
      <c r="F161" s="1">
        <v>0</v>
      </c>
      <c r="G161" s="2">
        <f t="shared" si="0"/>
        <v>3784.4544000000001</v>
      </c>
      <c r="H161" s="2">
        <f t="shared" si="1"/>
        <v>0.36999999999989086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2399</v>
      </c>
      <c r="D162" s="1">
        <f>'PR-RAS'!E166</f>
        <v>896</v>
      </c>
      <c r="E162" s="1">
        <v>0</v>
      </c>
      <c r="F162" s="1">
        <v>0</v>
      </c>
      <c r="G162" s="2">
        <f t="shared" si="0"/>
        <v>674.75099999999998</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3156</v>
      </c>
      <c r="D163" s="1">
        <f>'PR-RAS'!E167</f>
        <v>2999.05</v>
      </c>
      <c r="E163" s="1">
        <v>0</v>
      </c>
      <c r="F163" s="1">
        <v>0</v>
      </c>
      <c r="G163" s="2">
        <f t="shared" si="0"/>
        <v>1482.9642000000001</v>
      </c>
      <c r="H163" s="2">
        <f t="shared" si="1"/>
        <v>5.0000000000181899E-2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1268.5</v>
      </c>
      <c r="D164" s="1">
        <f>'PR-RAS'!E168</f>
        <v>1860.41</v>
      </c>
      <c r="E164" s="1">
        <v>0</v>
      </c>
      <c r="F164" s="1">
        <v>0</v>
      </c>
      <c r="G164" s="2">
        <f t="shared" si="0"/>
        <v>813.25915999999995</v>
      </c>
      <c r="H164" s="2">
        <f t="shared" si="1"/>
        <v>0.91000000000008185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253.2</v>
      </c>
      <c r="D165" s="1">
        <f>'PR-RAS'!E169</f>
        <v>2532.61</v>
      </c>
      <c r="E165" s="1">
        <v>0</v>
      </c>
      <c r="F165" s="1">
        <v>0</v>
      </c>
      <c r="G165" s="2">
        <f t="shared" si="0"/>
        <v>872.22088000000008</v>
      </c>
      <c r="H165" s="2">
        <f t="shared" si="1"/>
        <v>0.5899999999998613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23460.36</v>
      </c>
      <c r="D166" s="1">
        <f>'PR-RAS'!E170</f>
        <v>56633.179999999993</v>
      </c>
      <c r="E166" s="1">
        <v>0</v>
      </c>
      <c r="F166" s="1">
        <v>0</v>
      </c>
      <c r="G166" s="2">
        <f t="shared" si="0"/>
        <v>22559.908799999997</v>
      </c>
      <c r="H166" s="2">
        <f t="shared" si="1"/>
        <v>0.53999999999359716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5027.3599999999997</v>
      </c>
      <c r="D167" s="1">
        <f>'PR-RAS'!E171</f>
        <v>10541.96</v>
      </c>
      <c r="E167" s="1">
        <v>0</v>
      </c>
      <c r="F167" s="1">
        <v>0</v>
      </c>
      <c r="G167" s="2">
        <f t="shared" si="0"/>
        <v>4334.4724800000004</v>
      </c>
      <c r="H167" s="2">
        <f t="shared" si="1"/>
        <v>0.4000000000005457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13152.9</v>
      </c>
      <c r="D169" s="1">
        <f>'PR-RAS'!E173</f>
        <v>26296.05</v>
      </c>
      <c r="E169" s="1">
        <v>0</v>
      </c>
      <c r="F169" s="1">
        <v>0</v>
      </c>
      <c r="G169" s="2">
        <f t="shared" si="0"/>
        <v>11045.16</v>
      </c>
      <c r="H169" s="2">
        <f t="shared" si="1"/>
        <v>0.1499999999996362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5221.1000000000004</v>
      </c>
      <c r="D170" s="1">
        <f>'PR-RAS'!E174</f>
        <v>12318.46</v>
      </c>
      <c r="E170" s="1">
        <v>0</v>
      </c>
      <c r="F170" s="1">
        <v>0</v>
      </c>
      <c r="G170" s="2">
        <f t="shared" si="0"/>
        <v>5046.0053799999996</v>
      </c>
      <c r="H170" s="2">
        <f t="shared" si="1"/>
        <v>0.55999999999949068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59</v>
      </c>
      <c r="D171" s="1">
        <f>'PR-RAS'!E175</f>
        <v>7476.71</v>
      </c>
      <c r="E171" s="1">
        <v>0</v>
      </c>
      <c r="F171" s="1">
        <v>0</v>
      </c>
      <c r="G171" s="2">
        <f t="shared" si="0"/>
        <v>2552.1114000000002</v>
      </c>
      <c r="H171" s="2">
        <f t="shared" si="1"/>
        <v>0.28999999999996362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230645.45</v>
      </c>
      <c r="D174" s="1">
        <f>'PR-RAS'!E178</f>
        <v>356471.72000000003</v>
      </c>
      <c r="E174" s="1">
        <v>0</v>
      </c>
      <c r="F174" s="1">
        <v>0</v>
      </c>
      <c r="G174" s="2">
        <f t="shared" si="0"/>
        <v>163240.87797</v>
      </c>
      <c r="H174" s="2">
        <f t="shared" si="1"/>
        <v>0.72999999998137355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4425.4799999999996</v>
      </c>
      <c r="D175" s="1">
        <f>'PR-RAS'!E179</f>
        <v>5984.91</v>
      </c>
      <c r="E175" s="1">
        <v>0</v>
      </c>
      <c r="F175" s="1">
        <v>0</v>
      </c>
      <c r="G175" s="2">
        <f t="shared" si="0"/>
        <v>2852.7821999999996</v>
      </c>
      <c r="H175" s="2">
        <f t="shared" si="1"/>
        <v>0.56999999999970896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112552.36</v>
      </c>
      <c r="D176" s="1">
        <f>'PR-RAS'!E180</f>
        <v>225305.62</v>
      </c>
      <c r="E176" s="1">
        <v>0</v>
      </c>
      <c r="F176" s="1">
        <v>0</v>
      </c>
      <c r="G176" s="2">
        <f t="shared" si="0"/>
        <v>98553.62999999999</v>
      </c>
      <c r="H176" s="2">
        <f t="shared" si="1"/>
        <v>0.74000000000523869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4198.3100000000004</v>
      </c>
      <c r="D177" s="1">
        <f>'PR-RAS'!E181</f>
        <v>9140.94</v>
      </c>
      <c r="E177" s="1">
        <v>0</v>
      </c>
      <c r="F177" s="1">
        <v>0</v>
      </c>
      <c r="G177" s="2">
        <f t="shared" si="0"/>
        <v>3956.5134400000002</v>
      </c>
      <c r="H177" s="2">
        <f t="shared" si="1"/>
        <v>0.36999999999989086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30186.92</v>
      </c>
      <c r="D178" s="1">
        <f>'PR-RAS'!E182</f>
        <v>31564.9</v>
      </c>
      <c r="E178" s="1">
        <v>0</v>
      </c>
      <c r="F178" s="1">
        <v>0</v>
      </c>
      <c r="G178" s="2">
        <f t="shared" si="0"/>
        <v>16517.059440000001</v>
      </c>
      <c r="H178" s="2">
        <f t="shared" si="1"/>
        <v>0.18000000000029104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3327.2</v>
      </c>
      <c r="D179" s="1">
        <f>'PR-RAS'!E183</f>
        <v>2700</v>
      </c>
      <c r="E179" s="1">
        <v>0</v>
      </c>
      <c r="F179" s="1">
        <v>0</v>
      </c>
      <c r="G179" s="2">
        <f t="shared" si="0"/>
        <v>1553.4416000000001</v>
      </c>
      <c r="H179" s="2">
        <f t="shared" si="1"/>
        <v>0.1999999999998181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2272.29</v>
      </c>
      <c r="D180" s="1">
        <f>'PR-RAS'!E184</f>
        <v>3525.99</v>
      </c>
      <c r="E180" s="1">
        <v>0</v>
      </c>
      <c r="F180" s="1">
        <v>0</v>
      </c>
      <c r="G180" s="2">
        <f t="shared" si="0"/>
        <v>1669.0443299999999</v>
      </c>
      <c r="H180" s="2">
        <f t="shared" si="1"/>
        <v>0.3000000000001819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39143.46</v>
      </c>
      <c r="D181" s="1">
        <f>'PR-RAS'!E185</f>
        <v>42317.16</v>
      </c>
      <c r="E181" s="1">
        <v>0</v>
      </c>
      <c r="F181" s="1">
        <v>0</v>
      </c>
      <c r="G181" s="2">
        <f t="shared" si="0"/>
        <v>22280.000399999997</v>
      </c>
      <c r="H181" s="2">
        <f t="shared" si="1"/>
        <v>0.62000000000261934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6974.46</v>
      </c>
      <c r="D182" s="1">
        <f>'PR-RAS'!E186</f>
        <v>7103.51</v>
      </c>
      <c r="E182" s="1">
        <v>0</v>
      </c>
      <c r="F182" s="1">
        <v>0</v>
      </c>
      <c r="G182" s="2">
        <f t="shared" si="0"/>
        <v>3833.8478799999998</v>
      </c>
      <c r="H182" s="2">
        <f t="shared" si="1"/>
        <v>0.9499999999998181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27564.97</v>
      </c>
      <c r="D183" s="1">
        <f>'PR-RAS'!E187</f>
        <v>28828.69</v>
      </c>
      <c r="E183" s="1">
        <v>0</v>
      </c>
      <c r="F183" s="1">
        <v>0</v>
      </c>
      <c r="G183" s="2">
        <f t="shared" si="0"/>
        <v>15510.467700000001</v>
      </c>
      <c r="H183" s="2">
        <f t="shared" si="1"/>
        <v>0.34000000000014552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21055.200000000001</v>
      </c>
      <c r="D190" s="1">
        <f>'PR-RAS'!E194</f>
        <v>24943.870000000003</v>
      </c>
      <c r="E190" s="1">
        <v>0</v>
      </c>
      <c r="F190" s="1">
        <v>0</v>
      </c>
      <c r="G190" s="2">
        <f t="shared" si="0"/>
        <v>13408.21566</v>
      </c>
      <c r="H190" s="2">
        <f t="shared" si="1"/>
        <v>0.32999999999810825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293.75</v>
      </c>
      <c r="E191" s="1">
        <v>0</v>
      </c>
      <c r="F191" s="1">
        <v>0</v>
      </c>
      <c r="G191" s="2">
        <f t="shared" si="0"/>
        <v>111.625</v>
      </c>
      <c r="H191" s="2">
        <f t="shared" si="1"/>
        <v>0.25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3279.33</v>
      </c>
      <c r="D192" s="1">
        <f>'PR-RAS'!E196</f>
        <v>4372.4399999999996</v>
      </c>
      <c r="E192" s="1">
        <v>0</v>
      </c>
      <c r="F192" s="1">
        <v>0</v>
      </c>
      <c r="G192" s="2">
        <f t="shared" si="0"/>
        <v>2296.6241099999997</v>
      </c>
      <c r="H192" s="2">
        <f t="shared" si="1"/>
        <v>0.76999999999952706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4764.3999999999996</v>
      </c>
      <c r="D193" s="1">
        <f>'PR-RAS'!E197</f>
        <v>9746.7900000000009</v>
      </c>
      <c r="E193" s="1">
        <v>0</v>
      </c>
      <c r="F193" s="1">
        <v>0</v>
      </c>
      <c r="G193" s="2">
        <f t="shared" si="0"/>
        <v>4657.5321600000007</v>
      </c>
      <c r="H193" s="2">
        <f t="shared" si="1"/>
        <v>0.60999999999876309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1300</v>
      </c>
      <c r="D194" s="1">
        <f>'PR-RAS'!E198</f>
        <v>0</v>
      </c>
      <c r="E194" s="1">
        <v>0</v>
      </c>
      <c r="F194" s="1">
        <v>0</v>
      </c>
      <c r="G194" s="2">
        <f t="shared" si="0"/>
        <v>250.9</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9136.32</v>
      </c>
      <c r="D195" s="1">
        <f>'PR-RAS'!E199</f>
        <v>9363.31</v>
      </c>
      <c r="E195" s="1">
        <v>0</v>
      </c>
      <c r="F195" s="1">
        <v>0</v>
      </c>
      <c r="G195" s="2">
        <f t="shared" si="0"/>
        <v>5405.4103599999999</v>
      </c>
      <c r="H195" s="2">
        <f t="shared" si="1"/>
        <v>0.62999999999919964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2575.15</v>
      </c>
      <c r="D197" s="1">
        <f>'PR-RAS'!E201</f>
        <v>1167.58</v>
      </c>
      <c r="E197" s="1">
        <v>0</v>
      </c>
      <c r="F197" s="1">
        <v>0</v>
      </c>
      <c r="G197" s="2">
        <f t="shared" si="0"/>
        <v>962.42075999999997</v>
      </c>
      <c r="H197" s="2">
        <f t="shared" si="1"/>
        <v>0.57000000000016371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3238.99</v>
      </c>
      <c r="D198" s="1">
        <f>'PR-RAS'!E202</f>
        <v>2157.91</v>
      </c>
      <c r="E198" s="1">
        <v>0</v>
      </c>
      <c r="F198" s="1">
        <v>0</v>
      </c>
      <c r="G198" s="2">
        <f t="shared" si="0"/>
        <v>1488.29757</v>
      </c>
      <c r="H198" s="2">
        <f t="shared" si="1"/>
        <v>0.1000000000003638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3238.99</v>
      </c>
      <c r="D212" s="1">
        <f>'PR-RAS'!E216</f>
        <v>2157.91</v>
      </c>
      <c r="E212" s="1">
        <v>0</v>
      </c>
      <c r="F212" s="1">
        <v>0</v>
      </c>
      <c r="G212" s="2">
        <f t="shared" si="0"/>
        <v>1594.0649099999998</v>
      </c>
      <c r="H212" s="2">
        <f t="shared" si="1"/>
        <v>0.1000000000003638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1017.4</v>
      </c>
      <c r="D213" s="1">
        <f>'PR-RAS'!E217</f>
        <v>1314.82</v>
      </c>
      <c r="E213" s="1">
        <v>0</v>
      </c>
      <c r="F213" s="1">
        <v>0</v>
      </c>
      <c r="G213" s="2">
        <f t="shared" si="0"/>
        <v>773.17247999999995</v>
      </c>
      <c r="H213" s="2">
        <f t="shared" si="1"/>
        <v>0.58000000000004093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1096.73</v>
      </c>
      <c r="D215" s="1">
        <f>'PR-RAS'!E219</f>
        <v>802.8</v>
      </c>
      <c r="E215" s="1">
        <v>0</v>
      </c>
      <c r="F215" s="1">
        <v>0</v>
      </c>
      <c r="G215" s="2">
        <f t="shared" si="0"/>
        <v>578.29862000000003</v>
      </c>
      <c r="H215" s="2">
        <f t="shared" si="1"/>
        <v>0.47000000000002728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1124.8599999999999</v>
      </c>
      <c r="D216" s="1">
        <f>'PR-RAS'!E220</f>
        <v>40.29</v>
      </c>
      <c r="E216" s="1">
        <v>0</v>
      </c>
      <c r="F216" s="1">
        <v>0</v>
      </c>
      <c r="G216" s="2">
        <f t="shared" si="0"/>
        <v>259.16959999999995</v>
      </c>
      <c r="H216" s="2">
        <f t="shared" si="1"/>
        <v>0.43000000000009919</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13105.67</v>
      </c>
      <c r="D217" s="1">
        <f>'PR-RAS'!E221</f>
        <v>12154.21</v>
      </c>
      <c r="E217" s="1">
        <v>0</v>
      </c>
      <c r="F217" s="1">
        <v>0</v>
      </c>
      <c r="G217" s="2">
        <f t="shared" si="0"/>
        <v>8081.4434399999991</v>
      </c>
      <c r="H217" s="2">
        <f t="shared" si="1"/>
        <v>0.53999999999905413</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13105.67</v>
      </c>
      <c r="D218" s="1">
        <f>'PR-RAS'!E222</f>
        <v>12154.21</v>
      </c>
      <c r="E218" s="1">
        <v>0</v>
      </c>
      <c r="F218" s="1">
        <v>0</v>
      </c>
      <c r="G218" s="2">
        <f t="shared" si="0"/>
        <v>8118.8575299999993</v>
      </c>
      <c r="H218" s="2">
        <f t="shared" si="1"/>
        <v>0.53999999999905413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13105.67</v>
      </c>
      <c r="D220" s="1">
        <f>'PR-RAS'!E224</f>
        <v>12154.21</v>
      </c>
      <c r="E220" s="1">
        <v>0</v>
      </c>
      <c r="F220" s="1">
        <v>0</v>
      </c>
      <c r="G220" s="2">
        <f t="shared" si="0"/>
        <v>8193.6857099999997</v>
      </c>
      <c r="H220" s="2">
        <f t="shared" si="1"/>
        <v>0.53999999999905413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171861.37</v>
      </c>
      <c r="D226" s="1">
        <f>'PR-RAS'!E230</f>
        <v>202416.19</v>
      </c>
      <c r="E226" s="1">
        <v>0</v>
      </c>
      <c r="F226" s="1">
        <v>0</v>
      </c>
      <c r="G226" s="2">
        <f t="shared" si="0"/>
        <v>129756.09375</v>
      </c>
      <c r="H226" s="2">
        <f t="shared" si="1"/>
        <v>0.55999999999767169</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18890.55</v>
      </c>
      <c r="D233" s="1">
        <f>'PR-RAS'!E237</f>
        <v>17943.72</v>
      </c>
      <c r="E233" s="1">
        <v>0</v>
      </c>
      <c r="F233" s="1">
        <v>0</v>
      </c>
      <c r="G233" s="2">
        <f t="shared" si="0"/>
        <v>12708.493680000001</v>
      </c>
      <c r="H233" s="2">
        <f t="shared" si="1"/>
        <v>0.72999999999956344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18890.55</v>
      </c>
      <c r="D234" s="1">
        <f>'PR-RAS'!E238</f>
        <v>17943.72</v>
      </c>
      <c r="E234" s="1">
        <v>0</v>
      </c>
      <c r="F234" s="1">
        <v>0</v>
      </c>
      <c r="G234" s="2">
        <f t="shared" si="0"/>
        <v>12763.271670000002</v>
      </c>
      <c r="H234" s="2">
        <f t="shared" si="1"/>
        <v>0.72999999999956344</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5147.5</v>
      </c>
      <c r="D242" s="1">
        <f>'PR-RAS'!E246</f>
        <v>24105.94</v>
      </c>
      <c r="E242" s="1">
        <v>0</v>
      </c>
      <c r="F242" s="1">
        <v>0</v>
      </c>
      <c r="G242" s="2">
        <f t="shared" si="0"/>
        <v>12859.610579999999</v>
      </c>
      <c r="H242" s="2">
        <f t="shared" si="1"/>
        <v>0.56000000000130967</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5147.5</v>
      </c>
      <c r="D243" s="1">
        <f>'PR-RAS'!E247</f>
        <v>24105.94</v>
      </c>
      <c r="E243" s="1">
        <v>0</v>
      </c>
      <c r="F243" s="1">
        <v>0</v>
      </c>
      <c r="G243" s="2">
        <f t="shared" si="0"/>
        <v>12912.969959999999</v>
      </c>
      <c r="H243" s="2">
        <f t="shared" si="1"/>
        <v>0.56000000000130967</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147823.32</v>
      </c>
      <c r="D246" s="1">
        <f>'PR-RAS'!E250</f>
        <v>160366.53</v>
      </c>
      <c r="E246" s="1">
        <v>0</v>
      </c>
      <c r="F246" s="1">
        <v>0</v>
      </c>
      <c r="G246" s="2">
        <f t="shared" si="0"/>
        <v>114796.3131</v>
      </c>
      <c r="H246" s="2">
        <f t="shared" si="1"/>
        <v>0.79000000000814907</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147823.32</v>
      </c>
      <c r="D247" s="1">
        <f>'PR-RAS'!E251</f>
        <v>160366.53</v>
      </c>
      <c r="E247" s="1">
        <v>0</v>
      </c>
      <c r="F247" s="1">
        <v>0</v>
      </c>
      <c r="G247" s="2">
        <f t="shared" si="0"/>
        <v>115264.86947999999</v>
      </c>
      <c r="H247" s="2">
        <f t="shared" si="1"/>
        <v>0.79000000000814907</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67615.37</v>
      </c>
      <c r="D258" s="1">
        <f>'PR-RAS'!E262</f>
        <v>61040.100000000006</v>
      </c>
      <c r="E258" s="1">
        <v>0</v>
      </c>
      <c r="F258" s="1">
        <v>0</v>
      </c>
      <c r="G258" s="2">
        <f t="shared" si="0"/>
        <v>48751.761490000004</v>
      </c>
      <c r="H258" s="2">
        <f t="shared" si="1"/>
        <v>0.47000000000116415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67615.37</v>
      </c>
      <c r="D265" s="1">
        <f>'PR-RAS'!E269</f>
        <v>61040.100000000006</v>
      </c>
      <c r="E265" s="1">
        <v>0</v>
      </c>
      <c r="F265" s="1">
        <v>0</v>
      </c>
      <c r="G265" s="2">
        <f t="shared" si="0"/>
        <v>50079.630480000007</v>
      </c>
      <c r="H265" s="2">
        <f t="shared" si="1"/>
        <v>0.47000000000116415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55064.88</v>
      </c>
      <c r="D266" s="1">
        <f>'PR-RAS'!E270</f>
        <v>26432.49</v>
      </c>
      <c r="E266" s="1">
        <v>0</v>
      </c>
      <c r="F266" s="1">
        <v>0</v>
      </c>
      <c r="G266" s="2">
        <f t="shared" si="0"/>
        <v>28601.412900000003</v>
      </c>
      <c r="H266" s="2">
        <f t="shared" si="1"/>
        <v>0.61000000000422006</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12550.49</v>
      </c>
      <c r="D267" s="1">
        <f>'PR-RAS'!E271</f>
        <v>34607.61</v>
      </c>
      <c r="E267" s="1">
        <v>0</v>
      </c>
      <c r="F267" s="1">
        <v>0</v>
      </c>
      <c r="G267" s="2">
        <f t="shared" si="0"/>
        <v>21749.678860000004</v>
      </c>
      <c r="H267" s="2">
        <f t="shared" si="1"/>
        <v>0.87999999999919964</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227274.48</v>
      </c>
      <c r="D269" s="1">
        <f>'PR-RAS'!E273</f>
        <v>151990.24000000002</v>
      </c>
      <c r="E269" s="1">
        <v>0</v>
      </c>
      <c r="F269" s="1">
        <v>0</v>
      </c>
      <c r="G269" s="2">
        <f t="shared" si="0"/>
        <v>142376.32928000003</v>
      </c>
      <c r="H269" s="2">
        <f t="shared" si="1"/>
        <v>0.72000000003026798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162953.79</v>
      </c>
      <c r="D270" s="1">
        <f>'PR-RAS'!E274</f>
        <v>151990.24000000002</v>
      </c>
      <c r="E270" s="1">
        <v>0</v>
      </c>
      <c r="F270" s="1">
        <v>0</v>
      </c>
      <c r="G270" s="2">
        <f t="shared" si="0"/>
        <v>125605.31863000001</v>
      </c>
      <c r="H270" s="2">
        <f t="shared" si="1"/>
        <v>0.45000000001164153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162863.79</v>
      </c>
      <c r="D271" s="1">
        <f>'PR-RAS'!E275</f>
        <v>151771.26</v>
      </c>
      <c r="E271" s="1">
        <v>0</v>
      </c>
      <c r="F271" s="1">
        <v>0</v>
      </c>
      <c r="G271" s="2">
        <f t="shared" si="0"/>
        <v>125929.70370000003</v>
      </c>
      <c r="H271" s="2">
        <f t="shared" si="1"/>
        <v>0.47000000000116415</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90</v>
      </c>
      <c r="D272" s="1">
        <f>'PR-RAS'!E276</f>
        <v>218.98</v>
      </c>
      <c r="E272" s="1">
        <v>0</v>
      </c>
      <c r="F272" s="1">
        <v>0</v>
      </c>
      <c r="G272" s="2">
        <f t="shared" si="0"/>
        <v>143.07716000000002</v>
      </c>
      <c r="H272" s="2">
        <f t="shared" si="1"/>
        <v>2.0000000000010232E-2</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64320.69</v>
      </c>
      <c r="D279" s="1">
        <f>'PR-RAS'!E283</f>
        <v>0</v>
      </c>
      <c r="E279" s="1">
        <v>0</v>
      </c>
      <c r="F279" s="1">
        <v>0</v>
      </c>
      <c r="G279" s="2">
        <f t="shared" si="12"/>
        <v>17881.151820000003</v>
      </c>
      <c r="H279" s="2">
        <f t="shared" si="13"/>
        <v>0.30999999999767169</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64320.69</v>
      </c>
      <c r="D280" s="1">
        <f>'PR-RAS'!E284</f>
        <v>0</v>
      </c>
      <c r="E280" s="1">
        <v>0</v>
      </c>
      <c r="F280" s="1">
        <v>0</v>
      </c>
      <c r="G280" s="2">
        <f t="shared" si="12"/>
        <v>17945.472510000003</v>
      </c>
      <c r="H280" s="2">
        <f t="shared" si="13"/>
        <v>0.30999999999767169</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852464.11</v>
      </c>
      <c r="D295" s="1">
        <f>'PR-RAS'!E299</f>
        <v>1160048.03</v>
      </c>
      <c r="E295" s="1">
        <v>0</v>
      </c>
      <c r="F295" s="1">
        <v>0</v>
      </c>
      <c r="G295" s="2">
        <f t="shared" si="12"/>
        <v>932732.68997999991</v>
      </c>
      <c r="H295" s="2">
        <f t="shared" si="13"/>
        <v>0.14000000001396984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674507.36</v>
      </c>
      <c r="D296" s="1">
        <f>'PR-RAS'!E300</f>
        <v>453640.90999999992</v>
      </c>
      <c r="E296" s="1">
        <v>0</v>
      </c>
      <c r="F296" s="1">
        <v>0</v>
      </c>
      <c r="G296" s="2">
        <f t="shared" si="12"/>
        <v>466627.80809999991</v>
      </c>
      <c r="H296" s="2">
        <f t="shared" si="13"/>
        <v>0.45000000006984919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6335562.0700000003</v>
      </c>
      <c r="D298" s="1">
        <f>'PR-RAS'!E302</f>
        <v>6948538.4699999997</v>
      </c>
      <c r="E298" s="1">
        <v>0</v>
      </c>
      <c r="F298" s="1">
        <v>0</v>
      </c>
      <c r="G298" s="2">
        <f t="shared" si="12"/>
        <v>6009093.7859699987</v>
      </c>
      <c r="H298" s="2">
        <f t="shared" si="13"/>
        <v>0.5400000000372529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1489958.51</v>
      </c>
      <c r="D300" s="1">
        <f>'PR-RAS'!E304</f>
        <v>1621953.02</v>
      </c>
      <c r="E300" s="1">
        <v>0</v>
      </c>
      <c r="F300" s="1">
        <v>0</v>
      </c>
      <c r="G300" s="2">
        <f t="shared" si="12"/>
        <v>1415425.5004499999</v>
      </c>
      <c r="H300" s="2">
        <f t="shared" si="13"/>
        <v>0.51000000000931323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866.61</v>
      </c>
      <c r="D303" s="1">
        <f>'PR-RAS'!E308</f>
        <v>654.23</v>
      </c>
      <c r="E303" s="1">
        <v>0</v>
      </c>
      <c r="F303" s="1">
        <v>0</v>
      </c>
      <c r="G303" s="2">
        <f t="shared" si="12"/>
        <v>656.87114000000008</v>
      </c>
      <c r="H303" s="2">
        <f t="shared" si="13"/>
        <v>0.62000000000000455</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866.61</v>
      </c>
      <c r="D316" s="1">
        <f>'PR-RAS'!E321</f>
        <v>654.23</v>
      </c>
      <c r="E316" s="1">
        <v>0</v>
      </c>
      <c r="F316" s="1">
        <v>0</v>
      </c>
      <c r="G316" s="2">
        <f t="shared" si="12"/>
        <v>685.14705000000004</v>
      </c>
      <c r="H316" s="2">
        <f t="shared" si="13"/>
        <v>0.62000000000000455</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866.61</v>
      </c>
      <c r="D317" s="1">
        <f>'PR-RAS'!E322</f>
        <v>654.23</v>
      </c>
      <c r="E317" s="1">
        <v>0</v>
      </c>
      <c r="F317" s="1">
        <v>0</v>
      </c>
      <c r="G317" s="2">
        <f t="shared" si="12"/>
        <v>687.32212000000004</v>
      </c>
      <c r="H317" s="2">
        <f t="shared" si="13"/>
        <v>0.62000000000000455</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866.61</v>
      </c>
      <c r="D318" s="1">
        <f>'PR-RAS'!E323</f>
        <v>654.23</v>
      </c>
      <c r="E318" s="1">
        <v>0</v>
      </c>
      <c r="F318" s="1">
        <v>0</v>
      </c>
      <c r="G318" s="2">
        <f t="shared" si="12"/>
        <v>689.49719000000005</v>
      </c>
      <c r="H318" s="2">
        <f t="shared" si="13"/>
        <v>0.62000000000000455</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46348.05</v>
      </c>
      <c r="D355" s="1">
        <f>'PR-RAS'!E360</f>
        <v>191409.72</v>
      </c>
      <c r="E355" s="1">
        <v>0</v>
      </c>
      <c r="F355" s="1">
        <v>0</v>
      </c>
      <c r="G355" s="2">
        <f t="shared" si="12"/>
        <v>151925.29145999998</v>
      </c>
      <c r="H355" s="2">
        <f t="shared" si="13"/>
        <v>0.33000000000174623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12469.009999999998</v>
      </c>
      <c r="D368" s="1">
        <f>'PR-RAS'!E373</f>
        <v>91208.09</v>
      </c>
      <c r="E368" s="1">
        <v>0</v>
      </c>
      <c r="F368" s="1">
        <v>0</v>
      </c>
      <c r="G368" s="2">
        <f t="shared" si="12"/>
        <v>71522.864730000001</v>
      </c>
      <c r="H368" s="2">
        <f t="shared" si="13"/>
        <v>9.999999999490683E-2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11372.13</v>
      </c>
      <c r="D369" s="1">
        <f>'PR-RAS'!E374</f>
        <v>72170</v>
      </c>
      <c r="E369" s="1">
        <v>0</v>
      </c>
      <c r="F369" s="1">
        <v>0</v>
      </c>
      <c r="G369" s="2">
        <f t="shared" si="12"/>
        <v>57302.063840000003</v>
      </c>
      <c r="H369" s="2">
        <f t="shared" si="13"/>
        <v>0.12999999999919964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11372.13</v>
      </c>
      <c r="D372" s="1">
        <f>'PR-RAS'!E377</f>
        <v>72170</v>
      </c>
      <c r="E372" s="1">
        <v>0</v>
      </c>
      <c r="F372" s="1">
        <v>0</v>
      </c>
      <c r="G372" s="2">
        <f t="shared" si="12"/>
        <v>57769.200230000002</v>
      </c>
      <c r="H372" s="2">
        <f t="shared" si="13"/>
        <v>0.12999999999919964</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759.38</v>
      </c>
      <c r="D374" s="1">
        <f>'PR-RAS'!E379</f>
        <v>18516.439999999999</v>
      </c>
      <c r="E374" s="1">
        <v>0</v>
      </c>
      <c r="F374" s="1">
        <v>0</v>
      </c>
      <c r="G374" s="2">
        <f t="shared" si="12"/>
        <v>14096.512979999998</v>
      </c>
      <c r="H374" s="2">
        <f t="shared" si="13"/>
        <v>0.81999999999868578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759.38</v>
      </c>
      <c r="D381" s="1">
        <f>'PR-RAS'!E386</f>
        <v>18516.439999999999</v>
      </c>
      <c r="E381" s="1">
        <v>0</v>
      </c>
      <c r="F381" s="1">
        <v>0</v>
      </c>
      <c r="G381" s="2">
        <f t="shared" si="12"/>
        <v>14361.058799999999</v>
      </c>
      <c r="H381" s="2">
        <f t="shared" si="13"/>
        <v>0.81999999999868578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337.5</v>
      </c>
      <c r="D388" s="1">
        <f>'PR-RAS'!E393</f>
        <v>521.65</v>
      </c>
      <c r="E388" s="1">
        <v>0</v>
      </c>
      <c r="F388" s="1">
        <v>0</v>
      </c>
      <c r="G388" s="2">
        <f t="shared" si="12"/>
        <v>534.36959999999999</v>
      </c>
      <c r="H388" s="2">
        <f t="shared" si="13"/>
        <v>0.85000000000002274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337.5</v>
      </c>
      <c r="D389" s="1" t="e">
        <f>'PR-RAS'!#REF!</f>
        <v>#REF!</v>
      </c>
      <c r="E389" s="1">
        <v>0</v>
      </c>
      <c r="F389" s="1">
        <v>0</v>
      </c>
      <c r="G389" s="2" t="e">
        <f t="shared" si="12"/>
        <v>#REF!</v>
      </c>
      <c r="H389" s="2" t="e">
        <f t="shared" si="13"/>
        <v>#REF!</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'PR-RAS'!E394</f>
        <v>521.65</v>
      </c>
      <c r="E390" s="1">
        <v>0</v>
      </c>
      <c r="F390" s="1">
        <v>0</v>
      </c>
      <c r="G390" s="2">
        <f t="shared" si="12"/>
        <v>405.84370000000001</v>
      </c>
      <c r="H390" s="2">
        <f t="shared" si="13"/>
        <v>0.35000000000002274</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33879.040000000001</v>
      </c>
      <c r="D407" s="1">
        <f>'PR-RAS'!E412</f>
        <v>100201.63</v>
      </c>
      <c r="E407" s="1">
        <v>0</v>
      </c>
      <c r="F407" s="1">
        <v>0</v>
      </c>
      <c r="G407" s="2">
        <f t="shared" si="12"/>
        <v>95118.613800000006</v>
      </c>
      <c r="H407" s="2">
        <f t="shared" si="13"/>
        <v>0.4099999999962165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33879.040000000001</v>
      </c>
      <c r="D408" s="1">
        <f>'PR-RAS'!E413</f>
        <v>100201.63</v>
      </c>
      <c r="E408" s="1">
        <v>0</v>
      </c>
      <c r="F408" s="1">
        <v>0</v>
      </c>
      <c r="G408" s="2">
        <f t="shared" si="12"/>
        <v>95352.896099999998</v>
      </c>
      <c r="H408" s="2">
        <f t="shared" si="13"/>
        <v>0.4099999999962165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45481.440000000002</v>
      </c>
      <c r="D413" s="1">
        <f>'PR-RAS'!E418</f>
        <v>190755.49</v>
      </c>
      <c r="E413" s="1">
        <v>0</v>
      </c>
      <c r="F413" s="1">
        <v>0</v>
      </c>
      <c r="G413" s="2">
        <f t="shared" si="12"/>
        <v>175920.87703999999</v>
      </c>
      <c r="H413" s="2">
        <f t="shared" si="13"/>
        <v>0.92999999999301508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7886299.8099999996</v>
      </c>
      <c r="D415" s="1">
        <f>'PR-RAS'!E420</f>
        <v>8004887.2599999998</v>
      </c>
      <c r="E415" s="1">
        <v>0</v>
      </c>
      <c r="F415" s="1">
        <v>0</v>
      </c>
      <c r="G415" s="2">
        <f t="shared" si="12"/>
        <v>9892974.7726199981</v>
      </c>
      <c r="H415" s="2">
        <f t="shared" si="13"/>
        <v>0.45000000018626451</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19730.25</v>
      </c>
      <c r="D416" s="1">
        <f>'PR-RAS'!E421</f>
        <v>9390.7900000000009</v>
      </c>
      <c r="E416" s="1">
        <v>0</v>
      </c>
      <c r="F416" s="1">
        <v>0</v>
      </c>
      <c r="G416" s="2">
        <f t="shared" si="12"/>
        <v>15982.409449999999</v>
      </c>
      <c r="H416" s="2">
        <f t="shared" si="13"/>
        <v>0.45999999999912689</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1527838.08</v>
      </c>
      <c r="D417" s="1">
        <f>'PR-RAS'!E422</f>
        <v>1614343.17</v>
      </c>
      <c r="E417" s="1">
        <v>0</v>
      </c>
      <c r="F417" s="1">
        <v>0</v>
      </c>
      <c r="G417" s="2">
        <f t="shared" si="12"/>
        <v>1978714.1587199999</v>
      </c>
      <c r="H417" s="2">
        <f t="shared" si="13"/>
        <v>0.25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898812.16</v>
      </c>
      <c r="D418" s="1">
        <f>'PR-RAS'!E423</f>
        <v>1351457.75</v>
      </c>
      <c r="E418" s="1">
        <v>0</v>
      </c>
      <c r="F418" s="1">
        <v>0</v>
      </c>
      <c r="G418" s="2">
        <f t="shared" si="12"/>
        <v>1501920.4342199999</v>
      </c>
      <c r="H418" s="2">
        <f t="shared" si="13"/>
        <v>0.41000000003259629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629025.92000000004</v>
      </c>
      <c r="D419" s="1">
        <f>'PR-RAS'!E424</f>
        <v>262885.41999999993</v>
      </c>
      <c r="E419" s="1">
        <v>0</v>
      </c>
      <c r="F419" s="1">
        <v>0</v>
      </c>
      <c r="G419" s="2">
        <f t="shared" si="12"/>
        <v>482705.04567999986</v>
      </c>
      <c r="H419" s="2">
        <f t="shared" si="13"/>
        <v>0.49999999988358468</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1550737.7399999993</v>
      </c>
      <c r="D422" s="1">
        <f>'PR-RAS'!E427</f>
        <v>1056348.79</v>
      </c>
      <c r="E422" s="1">
        <v>0</v>
      </c>
      <c r="F422" s="1">
        <v>0</v>
      </c>
      <c r="G422" s="2">
        <f t="shared" si="12"/>
        <v>1542306.2697199997</v>
      </c>
      <c r="H422" s="2">
        <f t="shared" si="13"/>
        <v>0.47000000067055225</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1509688.76</v>
      </c>
      <c r="D423" s="1">
        <f>'PR-RAS'!E428</f>
        <v>1631343.81</v>
      </c>
      <c r="E423" s="1">
        <v>0</v>
      </c>
      <c r="F423" s="1">
        <v>0</v>
      </c>
      <c r="G423" s="2">
        <f t="shared" si="12"/>
        <v>2013942.8323599999</v>
      </c>
      <c r="H423" s="2">
        <f t="shared" si="13"/>
        <v>0.42999999993480742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20000</v>
      </c>
      <c r="D424" s="1">
        <f>'PR-RAS'!E430</f>
        <v>0</v>
      </c>
      <c r="E424" s="1">
        <v>0</v>
      </c>
      <c r="F424" s="1">
        <v>0</v>
      </c>
      <c r="G424" s="2">
        <f t="shared" si="12"/>
        <v>8460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20000</v>
      </c>
      <c r="D485" s="1">
        <f>'PR-RAS'!E491</f>
        <v>0</v>
      </c>
      <c r="E485" s="1">
        <v>0</v>
      </c>
      <c r="F485" s="1">
        <v>0</v>
      </c>
      <c r="G485" s="2">
        <f t="shared" si="12"/>
        <v>9680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20000</v>
      </c>
      <c r="D503" s="1">
        <f>'PR-RAS'!E509</f>
        <v>0</v>
      </c>
      <c r="E503" s="1">
        <v>0</v>
      </c>
      <c r="F503" s="1">
        <v>0</v>
      </c>
      <c r="G503" s="2">
        <f t="shared" si="12"/>
        <v>10040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20000</v>
      </c>
      <c r="D504" s="1">
        <f>'PR-RAS'!E510</f>
        <v>0</v>
      </c>
      <c r="E504" s="1">
        <v>0</v>
      </c>
      <c r="F504" s="1">
        <v>0</v>
      </c>
      <c r="G504" s="2">
        <f t="shared" si="12"/>
        <v>10060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125884.43</v>
      </c>
      <c r="D529" s="1">
        <f>'PR-RAS'!E535</f>
        <v>107151.07</v>
      </c>
      <c r="E529" s="1">
        <v>0</v>
      </c>
      <c r="F529" s="1">
        <v>0</v>
      </c>
      <c r="G529" s="2">
        <f t="shared" ref="G529:G836" si="14">(B529/1000)*(C529*1+D529*2)</f>
        <v>179618.50896000001</v>
      </c>
      <c r="H529" s="2">
        <f t="shared" ref="H529:H836" si="15">ABS(C529-ROUND(C529,0))+ABS(D529-ROUND(D529,0))</f>
        <v>0.5</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125884.43</v>
      </c>
      <c r="D591" s="1">
        <f>'PR-RAS'!E597</f>
        <v>107151.07</v>
      </c>
      <c r="E591" s="1">
        <v>0</v>
      </c>
      <c r="F591" s="1">
        <v>0</v>
      </c>
      <c r="G591" s="2">
        <f t="shared" si="14"/>
        <v>200710.07629999999</v>
      </c>
      <c r="H591" s="2">
        <f t="shared" si="15"/>
        <v>0.5</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115884.43</v>
      </c>
      <c r="D603" s="1">
        <f>'PR-RAS'!E609</f>
        <v>77151.070000000007</v>
      </c>
      <c r="E603" s="1">
        <v>0</v>
      </c>
      <c r="F603" s="1">
        <v>0</v>
      </c>
      <c r="G603" s="2">
        <f t="shared" si="14"/>
        <v>162652.31513999999</v>
      </c>
      <c r="H603" s="2">
        <f t="shared" si="15"/>
        <v>0.5</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115884.43</v>
      </c>
      <c r="D604" s="1">
        <f>'PR-RAS'!E610</f>
        <v>77151.070000000007</v>
      </c>
      <c r="E604" s="1">
        <v>0</v>
      </c>
      <c r="F604" s="1">
        <v>0</v>
      </c>
      <c r="G604" s="2">
        <f t="shared" si="14"/>
        <v>162922.50171000001</v>
      </c>
      <c r="H604" s="2">
        <f t="shared" si="15"/>
        <v>0.5</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10000</v>
      </c>
      <c r="D610" s="1">
        <f>'PR-RAS'!E616</f>
        <v>30000</v>
      </c>
      <c r="E610" s="1">
        <v>0</v>
      </c>
      <c r="F610" s="1">
        <v>0</v>
      </c>
      <c r="G610" s="2">
        <f t="shared" si="14"/>
        <v>42630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10000</v>
      </c>
      <c r="D611" s="1">
        <f>'PR-RAS'!E617</f>
        <v>30000</v>
      </c>
      <c r="E611" s="1">
        <v>0</v>
      </c>
      <c r="F611" s="1">
        <v>0</v>
      </c>
      <c r="G611" s="2">
        <f t="shared" si="14"/>
        <v>42700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105884.43</v>
      </c>
      <c r="D634" s="1">
        <f>'PR-RAS'!E640</f>
        <v>107151.07</v>
      </c>
      <c r="E634" s="1">
        <v>0</v>
      </c>
      <c r="F634" s="1">
        <v>0</v>
      </c>
      <c r="G634" s="2">
        <f t="shared" si="14"/>
        <v>202678.09881</v>
      </c>
      <c r="H634" s="2">
        <f t="shared" si="15"/>
        <v>0.5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239398.03</v>
      </c>
      <c r="D635" s="1">
        <f>'PR-RAS'!E641</f>
        <v>383037.79</v>
      </c>
      <c r="E635" s="1">
        <v>0</v>
      </c>
      <c r="F635" s="1">
        <v>0</v>
      </c>
      <c r="G635" s="2">
        <f t="shared" si="14"/>
        <v>637470.26873999997</v>
      </c>
      <c r="H635" s="2">
        <f t="shared" si="15"/>
        <v>0.2400000000197906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1547838.08</v>
      </c>
      <c r="D637" s="1">
        <f>'PR-RAS'!E643</f>
        <v>1614343.17</v>
      </c>
      <c r="E637" s="1">
        <v>0</v>
      </c>
      <c r="F637" s="1">
        <v>0</v>
      </c>
      <c r="G637" s="2">
        <f t="shared" si="14"/>
        <v>3037869.5311199999</v>
      </c>
      <c r="H637" s="2">
        <f t="shared" si="15"/>
        <v>0.25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1024696.5900000001</v>
      </c>
      <c r="D638" s="1">
        <f>'PR-RAS'!E644</f>
        <v>1458608.82</v>
      </c>
      <c r="E638" s="1">
        <v>0</v>
      </c>
      <c r="F638" s="1">
        <v>0</v>
      </c>
      <c r="G638" s="2">
        <f t="shared" si="14"/>
        <v>2510999.3645100002</v>
      </c>
      <c r="H638" s="2">
        <f t="shared" si="15"/>
        <v>0.58999999985098839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523141.49</v>
      </c>
      <c r="D639" s="1">
        <f>'PR-RAS'!E645</f>
        <v>155734.34999999986</v>
      </c>
      <c r="E639" s="1">
        <v>0</v>
      </c>
      <c r="F639" s="1">
        <v>0</v>
      </c>
      <c r="G639" s="2">
        <f t="shared" si="14"/>
        <v>532481.30121999979</v>
      </c>
      <c r="H639" s="2">
        <f t="shared" si="15"/>
        <v>0.83999999985098839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1311339.7099999993</v>
      </c>
      <c r="D642" s="1">
        <f>'PR-RAS'!E648</f>
        <v>673311</v>
      </c>
      <c r="E642" s="1">
        <v>0</v>
      </c>
      <c r="F642" s="1">
        <v>0</v>
      </c>
      <c r="G642" s="2">
        <f t="shared" si="14"/>
        <v>1703753.4561099994</v>
      </c>
      <c r="H642" s="2">
        <f t="shared" si="15"/>
        <v>0.29000000073574483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788198.21999999927</v>
      </c>
      <c r="D644" s="1">
        <f>'PR-RAS'!E650</f>
        <v>517576.65000000014</v>
      </c>
      <c r="E644" s="1">
        <v>0</v>
      </c>
      <c r="F644" s="1">
        <v>0</v>
      </c>
      <c r="G644" s="2">
        <f t="shared" si="14"/>
        <v>1172415.0273599997</v>
      </c>
      <c r="H644" s="2">
        <f t="shared" si="15"/>
        <v>0.56999999913387001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10421.5</v>
      </c>
      <c r="D646" s="1">
        <f>'PR-RAS'!E653</f>
        <v>123385.63</v>
      </c>
      <c r="E646" s="1">
        <v>0</v>
      </c>
      <c r="F646" s="1">
        <v>0</v>
      </c>
      <c r="G646" s="2">
        <f t="shared" si="14"/>
        <v>165889.3302</v>
      </c>
      <c r="H646" s="2">
        <f t="shared" si="15"/>
        <v>0.86999999999534339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1600476.59</v>
      </c>
      <c r="D647" s="1">
        <f>'PR-RAS'!E654</f>
        <v>1753641.66</v>
      </c>
      <c r="E647" s="1">
        <v>0</v>
      </c>
      <c r="F647" s="1">
        <v>0</v>
      </c>
      <c r="G647" s="2">
        <f t="shared" si="14"/>
        <v>3299612.9018600001</v>
      </c>
      <c r="H647" s="2">
        <f t="shared" si="15"/>
        <v>0.75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1479396.23</v>
      </c>
      <c r="D648" s="1">
        <f>'PR-RAS'!E655</f>
        <v>1808627.08</v>
      </c>
      <c r="E648" s="1">
        <v>0</v>
      </c>
      <c r="F648" s="1">
        <v>0</v>
      </c>
      <c r="G648" s="2">
        <f t="shared" si="14"/>
        <v>3297532.8023300003</v>
      </c>
      <c r="H648" s="2">
        <f t="shared" si="15"/>
        <v>0.31000000005587935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131501.8600000001</v>
      </c>
      <c r="D649" s="1">
        <f>'PR-RAS'!E656</f>
        <v>68400.209999999963</v>
      </c>
      <c r="E649" s="1">
        <v>0</v>
      </c>
      <c r="F649" s="1">
        <v>0</v>
      </c>
      <c r="G649" s="2">
        <f t="shared" si="14"/>
        <v>173859.87744000001</v>
      </c>
      <c r="H649" s="2">
        <f t="shared" si="15"/>
        <v>0.34999999986030161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40</v>
      </c>
      <c r="D650" s="1">
        <f>'PR-RAS'!E657</f>
        <v>40</v>
      </c>
      <c r="E650" s="1">
        <v>0</v>
      </c>
      <c r="F650" s="1">
        <v>0</v>
      </c>
      <c r="G650" s="2">
        <f t="shared" si="14"/>
        <v>77.88</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40</v>
      </c>
      <c r="D652" s="1">
        <f>'PR-RAS'!E659</f>
        <v>40</v>
      </c>
      <c r="E652" s="1">
        <v>0</v>
      </c>
      <c r="F652" s="1">
        <v>0</v>
      </c>
      <c r="G652" s="2">
        <f t="shared" si="14"/>
        <v>78.12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572658.77</v>
      </c>
      <c r="D662" s="1">
        <f>'PR-RAS'!E669</f>
        <v>230615.24</v>
      </c>
      <c r="E662" s="1">
        <v>0</v>
      </c>
      <c r="F662" s="1">
        <v>0</v>
      </c>
      <c r="G662" s="2">
        <f t="shared" si="14"/>
        <v>683400.79425000004</v>
      </c>
      <c r="H662" s="2">
        <f t="shared" si="15"/>
        <v>0.46999999997206032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69570.69</v>
      </c>
      <c r="D663" s="1">
        <f>'PR-RAS'!E670</f>
        <v>0</v>
      </c>
      <c r="E663" s="1">
        <v>0</v>
      </c>
      <c r="F663" s="1">
        <v>0</v>
      </c>
      <c r="G663" s="2">
        <f t="shared" si="14"/>
        <v>46055.796780000004</v>
      </c>
      <c r="H663" s="2">
        <f t="shared" si="15"/>
        <v>0.30999999999767169</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613.38</v>
      </c>
      <c r="D665" s="1">
        <f>'PR-RAS'!E672</f>
        <v>7050.25</v>
      </c>
      <c r="E665" s="1">
        <v>0</v>
      </c>
      <c r="F665" s="1">
        <v>0</v>
      </c>
      <c r="G665" s="2">
        <f t="shared" si="14"/>
        <v>9770.0163200000006</v>
      </c>
      <c r="H665" s="2">
        <f t="shared" si="15"/>
        <v>0.62999999999999545</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446.23</v>
      </c>
      <c r="D666" s="1">
        <f>'PR-RAS'!E673</f>
        <v>300000</v>
      </c>
      <c r="E666" s="1">
        <v>0</v>
      </c>
      <c r="F666" s="1">
        <v>0</v>
      </c>
      <c r="G666" s="2">
        <f t="shared" si="14"/>
        <v>399296.74294999999</v>
      </c>
      <c r="H666" s="2">
        <f t="shared" si="15"/>
        <v>0.23000000000001819</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5990.54</v>
      </c>
      <c r="D670" s="1">
        <f>'PR-RAS'!E677</f>
        <v>14040.6</v>
      </c>
      <c r="E670" s="1">
        <v>0</v>
      </c>
      <c r="F670" s="1">
        <v>0</v>
      </c>
      <c r="G670" s="2">
        <f t="shared" si="14"/>
        <v>22793.994060000001</v>
      </c>
      <c r="H670" s="2">
        <f t="shared" si="15"/>
        <v>0.85999999999967258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252450</v>
      </c>
      <c r="D695" s="1">
        <f>'PR-RAS'!E702</f>
        <v>0</v>
      </c>
      <c r="E695" s="1">
        <v>0</v>
      </c>
      <c r="F695" s="1">
        <v>0</v>
      </c>
      <c r="G695" s="2">
        <f t="shared" si="14"/>
        <v>175200.3</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3156</v>
      </c>
      <c r="D727" s="1">
        <f>'PR-RAS'!E734</f>
        <v>2999.05</v>
      </c>
      <c r="E727" s="1">
        <v>0</v>
      </c>
      <c r="F727" s="1">
        <v>0</v>
      </c>
      <c r="G727" s="2">
        <f t="shared" si="14"/>
        <v>6645.8766000000005</v>
      </c>
      <c r="H727" s="2">
        <f t="shared" si="15"/>
        <v>5.0000000000181899E-2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1791.67</v>
      </c>
      <c r="D731" s="1">
        <f>'PR-RAS'!E738</f>
        <v>1791.67</v>
      </c>
      <c r="E731" s="1">
        <v>0</v>
      </c>
      <c r="F731" s="1">
        <v>0</v>
      </c>
      <c r="G731" s="2">
        <f t="shared" si="14"/>
        <v>3923.7573000000002</v>
      </c>
      <c r="H731" s="2">
        <f t="shared" si="15"/>
        <v>0.65999999999985448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19797.169999999998</v>
      </c>
      <c r="D733" s="1">
        <f>'PR-RAS'!E740</f>
        <v>19491.580000000002</v>
      </c>
      <c r="E733" s="1">
        <v>0</v>
      </c>
      <c r="F733" s="1">
        <v>0</v>
      </c>
      <c r="G733" s="2">
        <f t="shared" si="14"/>
        <v>43027.201560000001</v>
      </c>
      <c r="H733" s="2">
        <f t="shared" si="15"/>
        <v>0.58999999999650754</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18890.55</v>
      </c>
      <c r="D775" s="1">
        <f>'PR-RAS'!E782</f>
        <v>17943.72</v>
      </c>
      <c r="E775" s="1">
        <v>0</v>
      </c>
      <c r="F775" s="1">
        <v>0</v>
      </c>
      <c r="G775" s="2">
        <f t="shared" si="14"/>
        <v>42398.164260000005</v>
      </c>
      <c r="H775" s="2">
        <f t="shared" si="15"/>
        <v>0.72999999999956344</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25016.33</v>
      </c>
      <c r="D836" s="1">
        <f>'PR-RAS'!E843</f>
        <v>7639.78</v>
      </c>
      <c r="E836" s="1">
        <v>0</v>
      </c>
      <c r="F836" s="1">
        <v>0</v>
      </c>
      <c r="G836" s="2">
        <f t="shared" si="14"/>
        <v>33647.068149999999</v>
      </c>
      <c r="H836" s="2">
        <f t="shared" si="15"/>
        <v>0.55000000000200089</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13060.14</v>
      </c>
      <c r="D839" s="1">
        <f>'PR-RAS'!E846</f>
        <v>10829.34</v>
      </c>
      <c r="E839" s="1">
        <v>0</v>
      </c>
      <c r="F839" s="1">
        <v>0</v>
      </c>
      <c r="G839" s="2">
        <f t="shared" si="34"/>
        <v>29094.371159999999</v>
      </c>
      <c r="H839" s="2">
        <f t="shared" si="35"/>
        <v>0.47999999999956344</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16988.41</v>
      </c>
      <c r="D841" s="1">
        <f>'PR-RAS'!E848</f>
        <v>7963.37</v>
      </c>
      <c r="E841" s="1">
        <v>0</v>
      </c>
      <c r="F841" s="1">
        <v>0</v>
      </c>
      <c r="G841" s="2">
        <f t="shared" si="34"/>
        <v>27648.725999999999</v>
      </c>
      <c r="H841" s="2">
        <f t="shared" si="35"/>
        <v>0.77999999999974534</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263.98</v>
      </c>
      <c r="E846" s="1">
        <v>0</v>
      </c>
      <c r="F846" s="1">
        <v>0</v>
      </c>
      <c r="G846" s="2">
        <f t="shared" si="34"/>
        <v>446.12620000000004</v>
      </c>
      <c r="H846" s="2">
        <f t="shared" si="35"/>
        <v>1.999999999998181E-2</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723.94</v>
      </c>
      <c r="D847" s="1">
        <f>'PR-RAS'!E854</f>
        <v>911.02</v>
      </c>
      <c r="E847" s="1">
        <v>0</v>
      </c>
      <c r="F847" s="1">
        <v>0</v>
      </c>
      <c r="G847" s="2">
        <f t="shared" si="34"/>
        <v>2153.8990800000001</v>
      </c>
      <c r="H847" s="2">
        <f t="shared" si="35"/>
        <v>7.999999999992724E-2</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11826.55</v>
      </c>
      <c r="D848" s="1">
        <f>'PR-RAS'!E855</f>
        <v>33432.61</v>
      </c>
      <c r="E848" s="1">
        <v>0</v>
      </c>
      <c r="F848" s="1">
        <v>0</v>
      </c>
      <c r="G848" s="2">
        <f t="shared" si="34"/>
        <v>66651.929189999995</v>
      </c>
      <c r="H848" s="2">
        <f t="shared" si="35"/>
        <v>0.84000000000014552</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1233311.5</v>
      </c>
      <c r="D1582" s="6"/>
      <c r="E1582" s="6">
        <v>0</v>
      </c>
      <c r="F1582" s="6">
        <v>0</v>
      </c>
      <c r="G1582" s="7">
        <f t="shared" ref="G1582:G1686" si="70">B1582/1000*C1582</f>
        <v>1233.3115</v>
      </c>
      <c r="H1582" s="7">
        <f t="shared" ref="H1582:H1686" si="71">ABS(C1582-ROUND(C1582,0))</f>
        <v>0.5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1235490.0299999998</v>
      </c>
      <c r="D1583" s="1">
        <v>0</v>
      </c>
      <c r="E1583" s="1">
        <v>0</v>
      </c>
      <c r="F1583" s="1">
        <v>0</v>
      </c>
      <c r="G1583" s="2">
        <f t="shared" si="70"/>
        <v>2470.9800599999999</v>
      </c>
      <c r="H1583" s="2">
        <f t="shared" si="71"/>
        <v>2.9999999795109034E-2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987641.92999999993</v>
      </c>
      <c r="D1585" s="1">
        <v>0</v>
      </c>
      <c r="E1585" s="1">
        <v>0</v>
      </c>
      <c r="F1585" s="1">
        <v>0</v>
      </c>
      <c r="G1585" s="2">
        <f t="shared" si="70"/>
        <v>3950.56772</v>
      </c>
      <c r="H1585" s="2">
        <f t="shared" si="71"/>
        <v>7.000000006519258E-2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270501.88</v>
      </c>
      <c r="D1586" s="1">
        <v>0</v>
      </c>
      <c r="E1586" s="1">
        <v>0</v>
      </c>
      <c r="F1586" s="1">
        <v>0</v>
      </c>
      <c r="G1586" s="2">
        <f t="shared" si="70"/>
        <v>1352.5094000000001</v>
      </c>
      <c r="H1586" s="2">
        <f t="shared" si="71"/>
        <v>0.11999999999534339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439529.01</v>
      </c>
      <c r="D1587" s="1">
        <v>0</v>
      </c>
      <c r="E1587" s="1">
        <v>0</v>
      </c>
      <c r="F1587" s="1">
        <v>0</v>
      </c>
      <c r="G1587" s="2">
        <f t="shared" si="70"/>
        <v>2637.1740600000003</v>
      </c>
      <c r="H1587" s="2">
        <f t="shared" si="71"/>
        <v>1.0000000009313226E-2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1507.83</v>
      </c>
      <c r="D1588" s="1">
        <v>0</v>
      </c>
      <c r="E1588" s="1">
        <v>0</v>
      </c>
      <c r="F1588" s="1">
        <v>0</v>
      </c>
      <c r="G1588" s="2">
        <f t="shared" si="70"/>
        <v>10.55481</v>
      </c>
      <c r="H1588" s="2">
        <f t="shared" si="71"/>
        <v>0.17000000000007276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12154.21</v>
      </c>
      <c r="D1589" s="1">
        <v>0</v>
      </c>
      <c r="E1589" s="1">
        <v>0</v>
      </c>
      <c r="F1589" s="1">
        <v>0</v>
      </c>
      <c r="G1589" s="2">
        <f t="shared" si="70"/>
        <v>97.233679999999993</v>
      </c>
      <c r="H1589" s="2">
        <f t="shared" si="71"/>
        <v>0.20999999999912689</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42049.66</v>
      </c>
      <c r="D1590" s="1">
        <v>0</v>
      </c>
      <c r="E1590" s="1">
        <v>0</v>
      </c>
      <c r="F1590" s="1">
        <v>0</v>
      </c>
      <c r="G1590" s="2">
        <f>B1590/1000*C1590</f>
        <v>378.44693999999998</v>
      </c>
      <c r="H1590" s="2">
        <f>ABS(C1590-ROUND(C1590,0))</f>
        <v>0.33999999999650754</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60907.38</v>
      </c>
      <c r="D1591" s="1">
        <v>0</v>
      </c>
      <c r="E1591" s="1">
        <v>0</v>
      </c>
      <c r="F1591" s="1">
        <v>0</v>
      </c>
      <c r="G1591" s="2">
        <f t="shared" si="70"/>
        <v>609.07380000000001</v>
      </c>
      <c r="H1591" s="2">
        <f t="shared" si="71"/>
        <v>0.37999999999738066</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160991.96</v>
      </c>
      <c r="D1592" s="1">
        <v>0</v>
      </c>
      <c r="E1592" s="1">
        <v>0</v>
      </c>
      <c r="F1592" s="1">
        <v>0</v>
      </c>
      <c r="G1592" s="2">
        <f t="shared" si="70"/>
        <v>1770.9115599999998</v>
      </c>
      <c r="H1592" s="2">
        <f t="shared" si="71"/>
        <v>4.0000000008149073E-2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191409.72</v>
      </c>
      <c r="D1594" s="1">
        <v>0</v>
      </c>
      <c r="E1594" s="1">
        <v>0</v>
      </c>
      <c r="F1594" s="1">
        <v>0</v>
      </c>
      <c r="G1594" s="2">
        <f t="shared" si="70"/>
        <v>2488.32636</v>
      </c>
      <c r="H1594" s="2">
        <f t="shared" si="71"/>
        <v>0.27999999999883585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56438.38</v>
      </c>
      <c r="D1601" s="1">
        <v>0</v>
      </c>
      <c r="E1601" s="1">
        <v>0</v>
      </c>
      <c r="F1601" s="1">
        <v>0</v>
      </c>
      <c r="G1601" s="2">
        <f>B1601/1000*C1601</f>
        <v>1128.7675999999999</v>
      </c>
      <c r="H1601" s="2">
        <f>ABS(C1601-ROUND(C1601,0))</f>
        <v>0.37999999999738066</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1502203.38</v>
      </c>
      <c r="D1602" s="1">
        <v>0</v>
      </c>
      <c r="E1602" s="1">
        <v>0</v>
      </c>
      <c r="F1602" s="1">
        <v>0</v>
      </c>
      <c r="G1602" s="2">
        <f t="shared" si="70"/>
        <v>31546.270980000001</v>
      </c>
      <c r="H1602" s="2">
        <f t="shared" si="71"/>
        <v>0.37999999988824129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1073582.67</v>
      </c>
      <c r="D1604" s="1">
        <v>0</v>
      </c>
      <c r="E1604" s="1">
        <v>0</v>
      </c>
      <c r="F1604" s="1">
        <v>0</v>
      </c>
      <c r="G1604" s="2">
        <f t="shared" si="70"/>
        <v>24692.401409999999</v>
      </c>
      <c r="H1604" s="2">
        <f t="shared" si="71"/>
        <v>0.33000000007450581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288787.12</v>
      </c>
      <c r="D1605" s="1">
        <v>0</v>
      </c>
      <c r="E1605" s="1">
        <v>0</v>
      </c>
      <c r="F1605" s="1">
        <v>0</v>
      </c>
      <c r="G1605" s="2">
        <f t="shared" si="70"/>
        <v>6930.8908799999999</v>
      </c>
      <c r="H1605" s="2">
        <f t="shared" si="71"/>
        <v>0.11999999999534339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440939.19</v>
      </c>
      <c r="D1606" s="1">
        <v>0</v>
      </c>
      <c r="E1606" s="1">
        <v>0</v>
      </c>
      <c r="F1606" s="1">
        <v>0</v>
      </c>
      <c r="G1606" s="2">
        <f t="shared" si="70"/>
        <v>11023.47975</v>
      </c>
      <c r="H1606" s="2">
        <f t="shared" si="71"/>
        <v>0.19000000000232831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6671.35</v>
      </c>
      <c r="D1607" s="1">
        <v>0</v>
      </c>
      <c r="E1607" s="1">
        <v>0</v>
      </c>
      <c r="F1607" s="1">
        <v>0</v>
      </c>
      <c r="G1607" s="2">
        <f t="shared" si="70"/>
        <v>173.45509999999999</v>
      </c>
      <c r="H1607" s="2">
        <f t="shared" si="71"/>
        <v>0.3500000000003638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12154.21</v>
      </c>
      <c r="D1608" s="1">
        <v>0</v>
      </c>
      <c r="E1608" s="1">
        <v>0</v>
      </c>
      <c r="F1608" s="1">
        <v>0</v>
      </c>
      <c r="G1608" s="2">
        <f t="shared" si="70"/>
        <v>328.16366999999997</v>
      </c>
      <c r="H1608" s="2">
        <f t="shared" si="71"/>
        <v>0.20999999999912689</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42049.66</v>
      </c>
      <c r="D1609" s="1">
        <v>0</v>
      </c>
      <c r="E1609" s="1">
        <v>0</v>
      </c>
      <c r="F1609" s="1">
        <v>0</v>
      </c>
      <c r="G1609" s="2">
        <f>B1609/1000*C1609</f>
        <v>1177.39048</v>
      </c>
      <c r="H1609" s="2">
        <f>ABS(C1609-ROUND(C1609,0))</f>
        <v>0.33999999999650754</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62594.78</v>
      </c>
      <c r="D1610" s="1">
        <v>0</v>
      </c>
      <c r="E1610" s="1">
        <v>0</v>
      </c>
      <c r="F1610" s="1">
        <v>0</v>
      </c>
      <c r="G1610" s="2">
        <f t="shared" si="70"/>
        <v>1815.2486200000001</v>
      </c>
      <c r="H1610" s="2">
        <f t="shared" si="71"/>
        <v>0.22000000000116415</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162594.85999999999</v>
      </c>
      <c r="D1611" s="1">
        <v>0</v>
      </c>
      <c r="E1611" s="1">
        <v>0</v>
      </c>
      <c r="F1611" s="1">
        <v>0</v>
      </c>
      <c r="G1611" s="2">
        <f t="shared" si="70"/>
        <v>4877.8457999999991</v>
      </c>
      <c r="H1611" s="2">
        <f t="shared" si="71"/>
        <v>0.14000000001396984</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57791.5</v>
      </c>
      <c r="D1612" s="1">
        <v>0</v>
      </c>
      <c r="E1612" s="1">
        <v>0</v>
      </c>
      <c r="F1612" s="1">
        <v>0</v>
      </c>
      <c r="G1612" s="2">
        <f t="shared" si="70"/>
        <v>1791.5364999999999</v>
      </c>
      <c r="H1612" s="2">
        <f t="shared" si="71"/>
        <v>0.5</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210499.44</v>
      </c>
      <c r="D1613" s="1">
        <v>0</v>
      </c>
      <c r="E1613" s="1">
        <v>0</v>
      </c>
      <c r="F1613" s="1">
        <v>0</v>
      </c>
      <c r="G1613" s="2">
        <f t="shared" si="70"/>
        <v>6735.9820799999998</v>
      </c>
      <c r="H1613" s="2">
        <f t="shared" si="71"/>
        <v>0.44000000000232831</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147584.17000000001</v>
      </c>
      <c r="D1614" s="1">
        <v>0</v>
      </c>
      <c r="E1614" s="1">
        <v>0</v>
      </c>
      <c r="F1614" s="1">
        <v>0</v>
      </c>
      <c r="G1614" s="2">
        <f t="shared" si="70"/>
        <v>4870.277610000001</v>
      </c>
      <c r="H1614" s="2">
        <f t="shared" si="71"/>
        <v>0.17000000001280569</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147584.17000000001</v>
      </c>
      <c r="D1618" s="1">
        <v>0</v>
      </c>
      <c r="E1618" s="1">
        <v>0</v>
      </c>
      <c r="F1618" s="1">
        <v>0</v>
      </c>
      <c r="G1618" s="2">
        <f t="shared" si="70"/>
        <v>5460.6142900000004</v>
      </c>
      <c r="H1618" s="2">
        <f t="shared" si="71"/>
        <v>0.17000000001280569</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70537.100000000006</v>
      </c>
      <c r="D1620" s="1">
        <v>0</v>
      </c>
      <c r="E1620" s="1">
        <v>0</v>
      </c>
      <c r="F1620" s="1">
        <v>0</v>
      </c>
      <c r="G1620" s="2">
        <f>B1620/1000*C1620</f>
        <v>2750.9469000000004</v>
      </c>
      <c r="H1620" s="2">
        <f>ABS(C1620-ROUND(C1620,0))</f>
        <v>0.10000000000582077</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966598.14999999991</v>
      </c>
      <c r="D1621" s="1">
        <v>0</v>
      </c>
      <c r="E1621" s="1">
        <v>0</v>
      </c>
      <c r="F1621" s="1">
        <v>0</v>
      </c>
      <c r="G1621" s="2">
        <f t="shared" si="70"/>
        <v>38663.925999999999</v>
      </c>
      <c r="H1621" s="2">
        <f t="shared" si="71"/>
        <v>0.14999999990686774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772025.69</v>
      </c>
      <c r="D1622" s="1">
        <v>0</v>
      </c>
      <c r="E1622" s="1">
        <v>0</v>
      </c>
      <c r="F1622" s="1">
        <v>0</v>
      </c>
      <c r="G1622" s="2">
        <f t="shared" si="70"/>
        <v>31653.05329</v>
      </c>
      <c r="H1622" s="2">
        <f t="shared" si="71"/>
        <v>0.31000000005587935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578410.90999999992</v>
      </c>
      <c r="D1628" s="1">
        <v>0</v>
      </c>
      <c r="E1628" s="1">
        <v>0</v>
      </c>
      <c r="F1628" s="1">
        <v>0</v>
      </c>
      <c r="G1628" s="2">
        <f t="shared" si="70"/>
        <v>27185.312769999997</v>
      </c>
      <c r="H1628" s="2">
        <f t="shared" si="71"/>
        <v>9.0000000083819032E-2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2639.18</v>
      </c>
      <c r="D1629" s="1">
        <v>0</v>
      </c>
      <c r="E1629" s="1">
        <v>0</v>
      </c>
      <c r="F1629" s="1">
        <v>0</v>
      </c>
      <c r="G1629" s="2">
        <f t="shared" si="70"/>
        <v>126.68064</v>
      </c>
      <c r="H1629" s="2">
        <f t="shared" si="71"/>
        <v>0.17999999999983629</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2639.18</v>
      </c>
      <c r="D1630" s="1">
        <v>0</v>
      </c>
      <c r="E1630" s="1">
        <v>0</v>
      </c>
      <c r="F1630" s="1">
        <v>0</v>
      </c>
      <c r="G1630" s="2">
        <f t="shared" si="70"/>
        <v>129.31981999999999</v>
      </c>
      <c r="H1630" s="2">
        <f t="shared" si="71"/>
        <v>0.17999999999983629</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515389.87</v>
      </c>
      <c r="D1634" s="1">
        <v>0</v>
      </c>
      <c r="E1634" s="1">
        <v>0</v>
      </c>
      <c r="F1634" s="1">
        <v>0</v>
      </c>
      <c r="G1634" s="2">
        <f t="shared" si="70"/>
        <v>27315.663109999998</v>
      </c>
      <c r="H1634" s="2">
        <f t="shared" si="71"/>
        <v>0.13000000000465661</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83255.31</v>
      </c>
      <c r="D1635" s="1">
        <v>0</v>
      </c>
      <c r="E1635" s="1">
        <v>0</v>
      </c>
      <c r="F1635" s="1">
        <v>0</v>
      </c>
      <c r="G1635" s="2">
        <f t="shared" si="70"/>
        <v>4495.7867399999996</v>
      </c>
      <c r="H1635" s="2">
        <f t="shared" si="71"/>
        <v>0.30999999999767169</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164698.41</v>
      </c>
      <c r="D1636" s="1">
        <v>0</v>
      </c>
      <c r="E1636" s="1">
        <v>0</v>
      </c>
      <c r="F1636" s="1">
        <v>0</v>
      </c>
      <c r="G1636" s="2">
        <f t="shared" si="70"/>
        <v>9058.4125500000009</v>
      </c>
      <c r="H1636" s="2">
        <f t="shared" si="71"/>
        <v>0.41000000000349246</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66423.81</v>
      </c>
      <c r="D1637" s="1">
        <v>0</v>
      </c>
      <c r="E1637" s="1">
        <v>0</v>
      </c>
      <c r="F1637" s="1">
        <v>0</v>
      </c>
      <c r="G1637" s="2">
        <f t="shared" si="70"/>
        <v>3719.7333599999997</v>
      </c>
      <c r="H1637" s="2">
        <f t="shared" si="71"/>
        <v>0.19000000000232831</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201012.34</v>
      </c>
      <c r="D1638" s="1">
        <v>0</v>
      </c>
      <c r="E1638" s="1">
        <v>0</v>
      </c>
      <c r="F1638" s="1">
        <v>0</v>
      </c>
      <c r="G1638" s="2">
        <f t="shared" si="70"/>
        <v>11457.703380000001</v>
      </c>
      <c r="H1638" s="2">
        <f t="shared" si="71"/>
        <v>0.33999999999650754</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14981.759999999998</v>
      </c>
      <c r="D1639" s="1">
        <v>0</v>
      </c>
      <c r="E1639" s="1">
        <v>0</v>
      </c>
      <c r="F1639" s="1">
        <v>0</v>
      </c>
      <c r="G1639" s="2">
        <f t="shared" si="70"/>
        <v>868.94207999999992</v>
      </c>
      <c r="H1639" s="2">
        <f t="shared" si="71"/>
        <v>0.24000000000160071</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517.58000000000004</v>
      </c>
      <c r="D1640" s="1">
        <v>0</v>
      </c>
      <c r="E1640" s="1">
        <v>0</v>
      </c>
      <c r="F1640" s="1">
        <v>0</v>
      </c>
      <c r="G1640" s="2">
        <f t="shared" si="70"/>
        <v>30.537220000000001</v>
      </c>
      <c r="H1640" s="2">
        <f t="shared" si="71"/>
        <v>0.41999999999995907</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1158.46</v>
      </c>
      <c r="D1641" s="1">
        <v>0</v>
      </c>
      <c r="E1641" s="1">
        <v>0</v>
      </c>
      <c r="F1641" s="1">
        <v>0</v>
      </c>
      <c r="G1641" s="2">
        <f t="shared" si="70"/>
        <v>69.507599999999996</v>
      </c>
      <c r="H1641" s="2">
        <f t="shared" si="71"/>
        <v>0.46000000000003638</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995.42</v>
      </c>
      <c r="D1642" s="1">
        <v>0</v>
      </c>
      <c r="E1642" s="1">
        <v>0</v>
      </c>
      <c r="F1642" s="1">
        <v>0</v>
      </c>
      <c r="G1642" s="2">
        <f t="shared" si="70"/>
        <v>60.720619999999997</v>
      </c>
      <c r="H1642" s="2">
        <f t="shared" si="71"/>
        <v>0.41999999999995907</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12310.3</v>
      </c>
      <c r="D1643" s="1">
        <v>0</v>
      </c>
      <c r="E1643" s="1">
        <v>0</v>
      </c>
      <c r="F1643" s="1">
        <v>0</v>
      </c>
      <c r="G1643" s="2">
        <f t="shared" si="70"/>
        <v>763.23859999999991</v>
      </c>
      <c r="H1643" s="2">
        <f t="shared" si="71"/>
        <v>0.2999999999992724</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45400.100000000006</v>
      </c>
      <c r="D1654" s="1">
        <v>0</v>
      </c>
      <c r="E1654" s="1">
        <v>0</v>
      </c>
      <c r="F1654" s="1">
        <v>0</v>
      </c>
      <c r="G1654" s="2">
        <f t="shared" si="70"/>
        <v>3314.2073</v>
      </c>
      <c r="H1654" s="2">
        <f t="shared" si="71"/>
        <v>0.10000000000582077</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14464.63</v>
      </c>
      <c r="D1656" s="1">
        <v>0</v>
      </c>
      <c r="E1656" s="1">
        <v>0</v>
      </c>
      <c r="F1656" s="1">
        <v>0</v>
      </c>
      <c r="G1656" s="2">
        <f t="shared" si="70"/>
        <v>1084.8472499999998</v>
      </c>
      <c r="H1656" s="2">
        <f t="shared" si="71"/>
        <v>0.37000000000080036</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12138.48</v>
      </c>
      <c r="D1657" s="1">
        <v>0</v>
      </c>
      <c r="E1657" s="1">
        <v>0</v>
      </c>
      <c r="F1657" s="1">
        <v>0</v>
      </c>
      <c r="G1657" s="2">
        <f t="shared" si="70"/>
        <v>922.52447999999993</v>
      </c>
      <c r="H1657" s="2">
        <f t="shared" si="71"/>
        <v>0.47999999999956344</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18796.990000000002</v>
      </c>
      <c r="D1658" s="1">
        <v>0</v>
      </c>
      <c r="E1658" s="1">
        <v>0</v>
      </c>
      <c r="F1658" s="1">
        <v>0</v>
      </c>
      <c r="G1658" s="2">
        <f t="shared" si="70"/>
        <v>1447.36823</v>
      </c>
      <c r="H1658" s="2">
        <f t="shared" si="71"/>
        <v>9.9999999983992893E-3</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184823.63</v>
      </c>
      <c r="D1669" s="1">
        <v>0</v>
      </c>
      <c r="E1669" s="1">
        <v>0</v>
      </c>
      <c r="F1669" s="1">
        <v>0</v>
      </c>
      <c r="G1669" s="2">
        <f t="shared" si="70"/>
        <v>16264.479439999999</v>
      </c>
      <c r="H1669" s="2">
        <f t="shared" si="71"/>
        <v>0.36999999999534339</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27967.49</v>
      </c>
      <c r="D1670" s="1">
        <v>0</v>
      </c>
      <c r="E1670" s="1">
        <v>0</v>
      </c>
      <c r="F1670" s="1">
        <v>0</v>
      </c>
      <c r="G1670" s="2">
        <f t="shared" si="70"/>
        <v>2489.1066099999998</v>
      </c>
      <c r="H1670" s="2">
        <f t="shared" si="71"/>
        <v>0.49000000000160071</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46568.87</v>
      </c>
      <c r="D1671" s="1">
        <v>0</v>
      </c>
      <c r="E1671" s="1">
        <v>0</v>
      </c>
      <c r="F1671" s="1">
        <v>0</v>
      </c>
      <c r="G1671" s="2">
        <f t="shared" si="70"/>
        <v>4191.1983</v>
      </c>
      <c r="H1671" s="2">
        <f t="shared" si="71"/>
        <v>0.12999999999738066</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1000</v>
      </c>
      <c r="D1672" s="1">
        <v>0</v>
      </c>
      <c r="E1672" s="1">
        <v>0</v>
      </c>
      <c r="F1672" s="1">
        <v>0</v>
      </c>
      <c r="G1672" s="2">
        <f t="shared" si="70"/>
        <v>91</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109287.27</v>
      </c>
      <c r="D1673" s="1">
        <v>0</v>
      </c>
      <c r="E1673" s="1">
        <v>0</v>
      </c>
      <c r="F1673" s="1">
        <v>0</v>
      </c>
      <c r="G1673" s="2">
        <f t="shared" si="70"/>
        <v>10054.42884</v>
      </c>
      <c r="H1673" s="2">
        <f t="shared" si="71"/>
        <v>0.27000000000407454</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8791.15</v>
      </c>
      <c r="D1674" s="1">
        <v>0</v>
      </c>
      <c r="E1674" s="1">
        <v>0</v>
      </c>
      <c r="F1674" s="1">
        <v>0</v>
      </c>
      <c r="G1674" s="2">
        <f t="shared" si="70"/>
        <v>817.57695000000001</v>
      </c>
      <c r="H1674" s="2">
        <f t="shared" si="71"/>
        <v>0.1499999999996362</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8791.15</v>
      </c>
      <c r="D1678" s="1">
        <v>0</v>
      </c>
      <c r="E1678" s="1">
        <v>0</v>
      </c>
      <c r="F1678" s="1">
        <v>0</v>
      </c>
      <c r="G1678" s="2">
        <f t="shared" si="70"/>
        <v>852.74154999999996</v>
      </c>
      <c r="H1678" s="2">
        <f t="shared" si="71"/>
        <v>0.1499999999996362</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194572.46000000002</v>
      </c>
      <c r="D1681" s="1">
        <v>0</v>
      </c>
      <c r="E1681" s="1">
        <v>0</v>
      </c>
      <c r="F1681" s="1">
        <v>0</v>
      </c>
      <c r="G1681" s="2">
        <f t="shared" si="70"/>
        <v>19457.246000000003</v>
      </c>
      <c r="H1681" s="2">
        <f t="shared" si="71"/>
        <v>0.46000000002095476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60220.97</v>
      </c>
      <c r="D1683" s="1">
        <v>0</v>
      </c>
      <c r="E1683" s="1">
        <v>0</v>
      </c>
      <c r="F1683" s="1">
        <v>0</v>
      </c>
      <c r="G1683" s="2">
        <f t="shared" si="70"/>
        <v>6142.5389399999995</v>
      </c>
      <c r="H1683" s="2">
        <f t="shared" si="71"/>
        <v>2.9999999998835847E-2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2315.1999999999998</v>
      </c>
      <c r="D1684" s="1">
        <v>0</v>
      </c>
      <c r="E1684" s="1">
        <v>0</v>
      </c>
      <c r="F1684" s="1">
        <v>0</v>
      </c>
      <c r="G1684" s="2">
        <f t="shared" si="70"/>
        <v>238.46559999999997</v>
      </c>
      <c r="H1684" s="2">
        <f t="shared" si="71"/>
        <v>0.1999999999998181</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132036.29</v>
      </c>
      <c r="D1685" s="1">
        <v>0</v>
      </c>
      <c r="E1685" s="1">
        <v>0</v>
      </c>
      <c r="F1685" s="1">
        <v>0</v>
      </c>
      <c r="G1685" s="2">
        <f>B1685/1000*C1685</f>
        <v>13731.774160000001</v>
      </c>
      <c r="H1685" s="2">
        <f>ABS(C1685-ROUND(C1685,0))</f>
        <v>0.29000000000814907</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9" t="s">
        <v>3542</v>
      </c>
      <c r="B1" s="389"/>
      <c r="C1" s="389"/>
    </row>
    <row r="2" spans="1:16" ht="33" customHeight="1" x14ac:dyDescent="0.2">
      <c r="A2" s="390" t="s">
        <v>3543</v>
      </c>
      <c r="B2" s="391"/>
      <c r="C2" s="388"/>
      <c r="D2" s="4"/>
      <c r="E2" s="4"/>
      <c r="F2" s="4"/>
      <c r="G2" s="4"/>
      <c r="H2" s="4"/>
      <c r="I2" s="4"/>
      <c r="J2" s="4"/>
      <c r="K2" s="4"/>
      <c r="L2" s="4"/>
      <c r="M2" s="4"/>
      <c r="N2" s="4"/>
      <c r="O2" s="4"/>
      <c r="P2" s="4"/>
    </row>
    <row r="3" spans="1:16" ht="18.75" customHeight="1" x14ac:dyDescent="0.2">
      <c r="A3" s="232" t="s">
        <v>3544</v>
      </c>
      <c r="B3" s="392"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8" t="s">
        <v>3626</v>
      </c>
      <c r="C46" s="388"/>
      <c r="D46" s="4"/>
      <c r="E46" s="4"/>
      <c r="F46" s="4"/>
      <c r="G46" s="4"/>
      <c r="H46" s="4"/>
      <c r="I46" s="4"/>
      <c r="J46" s="4"/>
      <c r="K46" s="4"/>
      <c r="L46" s="4"/>
      <c r="M46" s="4"/>
      <c r="N46" s="4"/>
      <c r="O46" s="4"/>
      <c r="P46" s="4"/>
    </row>
    <row r="47" spans="1:16" ht="66" hidden="1" customHeight="1" x14ac:dyDescent="0.2">
      <c r="A47" s="38" t="s">
        <v>3627</v>
      </c>
      <c r="B47" s="399" t="s">
        <v>3628</v>
      </c>
      <c r="C47" s="399"/>
      <c r="D47" s="4"/>
      <c r="E47" s="4"/>
      <c r="F47" s="4"/>
      <c r="G47" s="4"/>
      <c r="H47" s="4"/>
      <c r="I47" s="4"/>
      <c r="J47" s="4"/>
      <c r="K47" s="4"/>
      <c r="L47" s="4"/>
      <c r="M47" s="4"/>
      <c r="N47" s="4"/>
      <c r="O47" s="4"/>
      <c r="P47" s="4"/>
    </row>
    <row r="48" spans="1:16" ht="123.75" customHeight="1" x14ac:dyDescent="0.2">
      <c r="A48" s="201" t="s">
        <v>3629</v>
      </c>
      <c r="B48" s="397" t="s">
        <v>3630</v>
      </c>
      <c r="C48" s="396"/>
      <c r="D48" s="4"/>
      <c r="E48" s="4"/>
      <c r="F48" s="4"/>
      <c r="G48" s="4"/>
      <c r="H48" s="4"/>
      <c r="I48" s="4"/>
      <c r="J48" s="4"/>
      <c r="K48" s="4"/>
      <c r="L48" s="4"/>
      <c r="M48" s="4"/>
      <c r="N48" s="4"/>
      <c r="O48" s="4"/>
      <c r="P48" s="4"/>
    </row>
    <row r="49" spans="1:16" ht="34.5" customHeight="1" x14ac:dyDescent="0.2">
      <c r="A49" s="201" t="s">
        <v>3631</v>
      </c>
      <c r="B49" s="395" t="s">
        <v>3632</v>
      </c>
      <c r="C49" s="396"/>
      <c r="D49" s="4"/>
      <c r="E49" s="4"/>
      <c r="F49" s="4"/>
      <c r="G49" s="4"/>
      <c r="H49" s="4"/>
      <c r="I49" s="4"/>
      <c r="J49" s="4"/>
      <c r="K49" s="4"/>
      <c r="L49" s="4"/>
      <c r="M49" s="4"/>
      <c r="N49" s="4"/>
      <c r="O49" s="4"/>
      <c r="P49" s="4"/>
    </row>
    <row r="50" spans="1:16" ht="34.5" customHeight="1" x14ac:dyDescent="0.2">
      <c r="A50" s="201" t="s">
        <v>3633</v>
      </c>
      <c r="B50" s="395" t="s">
        <v>3634</v>
      </c>
      <c r="C50" s="396"/>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400" t="s">
        <v>3640</v>
      </c>
      <c r="C53" s="401"/>
      <c r="D53" s="4"/>
      <c r="E53" s="4"/>
      <c r="F53" s="4"/>
      <c r="G53" s="4"/>
      <c r="H53" s="4"/>
      <c r="I53" s="4"/>
      <c r="J53" s="4"/>
      <c r="K53" s="4"/>
      <c r="L53" s="4"/>
      <c r="M53" s="4"/>
      <c r="N53" s="4"/>
      <c r="O53" s="4"/>
      <c r="P53" s="4"/>
    </row>
    <row r="54" spans="1:16" ht="31.5" customHeight="1" x14ac:dyDescent="0.2">
      <c r="A54" s="234" t="s">
        <v>3641</v>
      </c>
      <c r="B54" s="400" t="s">
        <v>3642</v>
      </c>
      <c r="C54" s="401"/>
      <c r="D54" s="4"/>
      <c r="E54" s="4"/>
      <c r="F54" s="4"/>
      <c r="G54" s="4"/>
      <c r="H54" s="4"/>
      <c r="I54" s="4"/>
      <c r="J54" s="4"/>
      <c r="K54" s="4"/>
      <c r="L54" s="4"/>
      <c r="M54" s="4"/>
      <c r="N54" s="4"/>
      <c r="O54" s="4"/>
      <c r="P54" s="4"/>
    </row>
    <row r="55" spans="1:16" ht="54.6" customHeight="1" x14ac:dyDescent="0.2">
      <c r="A55" s="234" t="s">
        <v>3643</v>
      </c>
      <c r="B55" s="400" t="s">
        <v>3644</v>
      </c>
      <c r="C55" s="401"/>
      <c r="D55" s="4"/>
      <c r="E55" s="4"/>
      <c r="F55" s="4"/>
      <c r="G55" s="4"/>
      <c r="H55" s="4"/>
      <c r="I55" s="4"/>
      <c r="J55" s="4"/>
      <c r="K55" s="4"/>
      <c r="L55" s="4"/>
      <c r="M55" s="4"/>
      <c r="N55" s="4"/>
      <c r="O55" s="4"/>
      <c r="P55" s="4"/>
    </row>
    <row r="56" spans="1:16" ht="54.6" customHeight="1" x14ac:dyDescent="0.2">
      <c r="A56" s="234" t="s">
        <v>3645</v>
      </c>
      <c r="B56" s="400" t="s">
        <v>3646</v>
      </c>
      <c r="C56" s="401"/>
      <c r="D56" s="4"/>
      <c r="E56" s="4"/>
      <c r="F56" s="4"/>
      <c r="G56" s="4"/>
      <c r="H56" s="4"/>
      <c r="I56" s="4"/>
      <c r="J56" s="4"/>
      <c r="K56" s="4"/>
      <c r="L56" s="4"/>
      <c r="M56" s="4"/>
      <c r="N56" s="4"/>
      <c r="O56" s="4"/>
      <c r="P56" s="4"/>
    </row>
    <row r="57" spans="1:16" ht="54" customHeight="1" x14ac:dyDescent="0.2">
      <c r="A57" s="234" t="s">
        <v>3647</v>
      </c>
      <c r="B57" s="400" t="s">
        <v>3648</v>
      </c>
      <c r="C57" s="401"/>
      <c r="D57" s="4"/>
      <c r="E57" s="4"/>
      <c r="F57" s="4"/>
      <c r="G57" s="4"/>
      <c r="H57" s="4"/>
      <c r="I57" s="4"/>
      <c r="J57" s="4"/>
      <c r="K57" s="4"/>
      <c r="L57" s="4"/>
      <c r="M57" s="4"/>
      <c r="N57" s="4"/>
      <c r="O57" s="4"/>
      <c r="P57" s="4"/>
    </row>
    <row r="58" spans="1:16" ht="31.15" customHeight="1" x14ac:dyDescent="0.2">
      <c r="A58" s="293" t="s">
        <v>3649</v>
      </c>
      <c r="B58" s="393" t="s">
        <v>3650</v>
      </c>
      <c r="C58" s="394"/>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3" zoomScaleNormal="100"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4" t="s">
        <v>22</v>
      </c>
      <c r="B2" s="325"/>
      <c r="C2" s="325"/>
      <c r="D2" s="325"/>
      <c r="E2" s="325"/>
      <c r="F2" s="325"/>
      <c r="G2" s="325"/>
      <c r="H2" s="325"/>
      <c r="I2" s="325"/>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6" t="s">
        <v>24</v>
      </c>
      <c r="B4" s="327"/>
      <c r="C4" s="327"/>
      <c r="D4" s="327"/>
      <c r="E4" s="327"/>
      <c r="F4" s="327"/>
      <c r="G4" s="327"/>
      <c r="H4" s="327"/>
      <c r="I4" s="327"/>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37148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5" t="s">
        <v>28</v>
      </c>
      <c r="F7" s="328" t="s">
        <v>29</v>
      </c>
      <c r="G7" s="329"/>
      <c r="H7" s="255" t="e">
        <f>IF(OR(MAX(Skriveni!C2:F1010)&gt;0,MIN(Skriveni!C2:F1010)&lt;0),"DA","NE")</f>
        <v>#REF!</v>
      </c>
      <c r="I7" s="256" t="e">
        <f>IF(AND(H7="DA",Kont!E23&gt;0),Kont!E23,"Nema")</f>
        <v>#REF!</v>
      </c>
      <c r="J7" s="4"/>
      <c r="K7" s="4"/>
      <c r="L7" s="4"/>
      <c r="M7" s="4"/>
      <c r="N7" s="4"/>
      <c r="O7" s="4"/>
      <c r="P7" s="4"/>
      <c r="Q7" s="4"/>
      <c r="R7" s="4"/>
      <c r="S7" s="4"/>
      <c r="T7" s="4"/>
      <c r="U7" s="4"/>
      <c r="V7" s="4"/>
      <c r="W7" s="4"/>
    </row>
    <row r="8" spans="1:23" ht="44.25" customHeight="1" x14ac:dyDescent="0.35">
      <c r="B8" s="17" t="s">
        <v>30</v>
      </c>
      <c r="C8" s="260" t="s">
        <v>31</v>
      </c>
      <c r="D8" s="239"/>
      <c r="E8" s="355"/>
      <c r="F8" s="330" t="s">
        <v>32</v>
      </c>
      <c r="G8" s="331"/>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5"/>
      <c r="F9" s="322" t="s">
        <v>33</v>
      </c>
      <c r="G9" s="323"/>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5"/>
      <c r="F10" s="330" t="s">
        <v>36</v>
      </c>
      <c r="G10" s="331"/>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5"/>
      <c r="F11" s="320" t="s">
        <v>37</v>
      </c>
      <c r="G11" s="321"/>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5"/>
      <c r="F12" s="352" t="s">
        <v>40</v>
      </c>
      <c r="G12" s="353"/>
      <c r="H12" s="354"/>
      <c r="I12" s="297" t="e">
        <f>IF(Kont!E14&gt;0,Kont!E14,"Nema")</f>
        <v>#REF!</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5" t="s">
        <v>42</v>
      </c>
      <c r="C15" s="356"/>
      <c r="D15" s="356"/>
      <c r="E15" s="356"/>
      <c r="F15" s="337"/>
      <c r="G15" s="200" t="s">
        <v>43</v>
      </c>
      <c r="H15" s="285" t="s">
        <v>44</v>
      </c>
      <c r="I15" s="286" t="s">
        <v>45</v>
      </c>
      <c r="J15" s="4"/>
      <c r="K15" s="4"/>
      <c r="L15" s="4"/>
      <c r="M15" s="4"/>
      <c r="N15" s="4"/>
      <c r="O15" s="4"/>
      <c r="P15" s="4"/>
      <c r="Q15" s="4"/>
      <c r="R15" s="4"/>
      <c r="S15" s="4"/>
      <c r="T15" s="4"/>
      <c r="U15" s="4"/>
      <c r="V15" s="4"/>
      <c r="W15" s="4"/>
    </row>
    <row r="16" spans="1:23" ht="12.75" customHeight="1" x14ac:dyDescent="0.2">
      <c r="A16" s="332" t="s">
        <v>29</v>
      </c>
      <c r="B16" s="351" t="str">
        <f>'PR-RAS'!B6</f>
        <v>PRIHODI POSLOVANJA (šifre 61+62+63+64+65+66+67+68)</v>
      </c>
      <c r="C16" s="347"/>
      <c r="D16" s="347"/>
      <c r="E16" s="347"/>
      <c r="F16" s="348"/>
      <c r="G16" s="27" t="str">
        <f>'PR-RAS'!C6</f>
        <v>6</v>
      </c>
      <c r="H16" s="298">
        <f>'PR-RAS'!D6</f>
        <v>1526971.47</v>
      </c>
      <c r="I16" s="298">
        <f>'PR-RAS'!E6</f>
        <v>1613688.94</v>
      </c>
      <c r="J16" s="4"/>
      <c r="K16" s="4"/>
      <c r="L16" s="4"/>
      <c r="M16" s="4"/>
      <c r="N16" s="4"/>
      <c r="O16" s="4"/>
      <c r="P16" s="4"/>
      <c r="Q16" s="4"/>
      <c r="R16" s="4"/>
      <c r="S16" s="4"/>
      <c r="T16" s="4"/>
      <c r="U16" s="4"/>
      <c r="V16" s="4"/>
      <c r="W16" s="4"/>
    </row>
    <row r="17" spans="1:23" ht="12.75" customHeight="1" x14ac:dyDescent="0.2">
      <c r="A17" s="333"/>
      <c r="B17" s="340" t="str">
        <f>'PR-RAS'!B152</f>
        <v xml:space="preserve">RASHODI POSLOVANJA (šifre 31+32+34+35+36+37+38) </v>
      </c>
      <c r="C17" s="341"/>
      <c r="D17" s="341"/>
      <c r="E17" s="341"/>
      <c r="F17" s="342"/>
      <c r="G17" s="28" t="str">
        <f>'PR-RAS'!C152</f>
        <v>3</v>
      </c>
      <c r="H17" s="298">
        <f>'PR-RAS'!D152</f>
        <v>852464.11</v>
      </c>
      <c r="I17" s="298">
        <f>'PR-RAS'!E152</f>
        <v>1160048.03</v>
      </c>
      <c r="J17" s="4"/>
      <c r="K17" s="4"/>
      <c r="L17" s="4"/>
      <c r="M17" s="4"/>
      <c r="N17" s="4"/>
      <c r="O17" s="4"/>
      <c r="P17" s="4"/>
      <c r="Q17" s="4"/>
      <c r="R17" s="4"/>
      <c r="S17" s="4"/>
      <c r="T17" s="4"/>
      <c r="U17" s="4"/>
      <c r="V17" s="4"/>
      <c r="W17" s="4"/>
    </row>
    <row r="18" spans="1:23" ht="12.75" customHeight="1" x14ac:dyDescent="0.2">
      <c r="A18" s="333"/>
      <c r="B18" s="340" t="str">
        <f>'PR-RAS'!B649</f>
        <v>Višak prihoda i primitaka raspoloživ u sljedećem razdoblju (šifre X005 + '9221-9222' - Y005 - '9222-9221')</v>
      </c>
      <c r="C18" s="341"/>
      <c r="D18" s="341"/>
      <c r="E18" s="341"/>
      <c r="F18" s="342"/>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4"/>
      <c r="B19" s="343" t="str">
        <f>'PR-RAS'!B650</f>
        <v>Manjak prihoda i primitaka za pokriće u sljedećem razdoblju (šifre Y005 + '9222-9221' - X005 - '9221-9222' )</v>
      </c>
      <c r="C19" s="344"/>
      <c r="D19" s="344"/>
      <c r="E19" s="344"/>
      <c r="F19" s="345"/>
      <c r="G19" s="29" t="str">
        <f>'PR-RAS'!C650</f>
        <v>Y006</v>
      </c>
      <c r="H19" s="298">
        <f>'PR-RAS'!D650</f>
        <v>788198.21999999927</v>
      </c>
      <c r="I19" s="298">
        <f>'PR-RAS'!E650</f>
        <v>517576.65000000014</v>
      </c>
      <c r="J19" s="4"/>
      <c r="K19" s="4"/>
      <c r="L19" s="4"/>
      <c r="M19" s="4"/>
      <c r="N19" s="4"/>
      <c r="O19" s="4"/>
      <c r="P19" s="4"/>
      <c r="Q19" s="4"/>
      <c r="R19" s="4"/>
      <c r="S19" s="4"/>
      <c r="T19" s="4"/>
      <c r="U19" s="4"/>
      <c r="V19" s="4"/>
      <c r="W19" s="4"/>
    </row>
    <row r="20" spans="1:23" ht="29.25" customHeight="1" x14ac:dyDescent="0.2">
      <c r="A20" s="199" t="s">
        <v>41</v>
      </c>
      <c r="B20" s="335" t="s">
        <v>42</v>
      </c>
      <c r="C20" s="336"/>
      <c r="D20" s="336"/>
      <c r="E20" s="336"/>
      <c r="F20" s="337"/>
      <c r="G20" s="200" t="s">
        <v>43</v>
      </c>
      <c r="H20" s="285" t="s">
        <v>46</v>
      </c>
      <c r="I20" s="286" t="s">
        <v>47</v>
      </c>
      <c r="J20" s="4"/>
      <c r="K20" s="4"/>
      <c r="L20" s="4"/>
      <c r="M20" s="4"/>
      <c r="N20" s="4"/>
      <c r="O20" s="4"/>
      <c r="P20" s="4"/>
      <c r="Q20" s="4"/>
      <c r="R20" s="4"/>
      <c r="S20" s="4"/>
      <c r="T20" s="4"/>
      <c r="U20" s="4"/>
      <c r="V20" s="4"/>
      <c r="W20" s="4"/>
    </row>
    <row r="21" spans="1:23" ht="12.75" customHeight="1" x14ac:dyDescent="0.2">
      <c r="A21" s="332" t="s">
        <v>32</v>
      </c>
      <c r="B21" s="351" t="str">
        <f>BILANCA!B7</f>
        <v>Nefinancijska imovina (šifre 01+02+03+04+05+06)</v>
      </c>
      <c r="C21" s="347"/>
      <c r="D21" s="347"/>
      <c r="E21" s="347"/>
      <c r="F21" s="348"/>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3"/>
      <c r="B22" s="340" t="str">
        <f>BILANCA!B69</f>
        <v>Financijska imovina (šifre 11+12+13+14+15+16+17+19)</v>
      </c>
      <c r="C22" s="341"/>
      <c r="D22" s="341"/>
      <c r="E22" s="341"/>
      <c r="F22" s="342"/>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3"/>
      <c r="B23" s="340" t="str">
        <f>BILANCA!B177</f>
        <v xml:space="preserve">Obveze (šifre 23+24+25+26+27+29) </v>
      </c>
      <c r="C23" s="341"/>
      <c r="D23" s="341"/>
      <c r="E23" s="341"/>
      <c r="F23" s="342"/>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4"/>
      <c r="B24" s="343" t="str">
        <f>BILANCA!B251</f>
        <v>Vlastiti izvori (šifre 91 + 922 - 93 + 96 + 97)</v>
      </c>
      <c r="C24" s="344"/>
      <c r="D24" s="344"/>
      <c r="E24" s="344"/>
      <c r="F24" s="345"/>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5" t="s">
        <v>42</v>
      </c>
      <c r="C25" s="336"/>
      <c r="D25" s="336"/>
      <c r="E25" s="336"/>
      <c r="F25" s="337"/>
      <c r="G25" s="200" t="s">
        <v>43</v>
      </c>
      <c r="H25" s="285" t="s">
        <v>44</v>
      </c>
      <c r="I25" s="286" t="s">
        <v>45</v>
      </c>
      <c r="J25" s="4"/>
      <c r="K25" s="4"/>
      <c r="L25" s="4"/>
      <c r="M25" s="4"/>
      <c r="N25" s="4"/>
      <c r="O25" s="4"/>
      <c r="P25" s="4"/>
      <c r="Q25" s="4"/>
      <c r="R25" s="4"/>
      <c r="S25" s="4"/>
      <c r="T25" s="4"/>
      <c r="U25" s="4"/>
      <c r="V25" s="4"/>
      <c r="W25" s="4"/>
    </row>
    <row r="26" spans="1:23" ht="12.75" customHeight="1" x14ac:dyDescent="0.2">
      <c r="A26" s="332" t="s">
        <v>48</v>
      </c>
      <c r="B26" s="351" t="str">
        <f>'RAS-funkcijski'!B5</f>
        <v>Opće javne usluge (šifre 011+012+013+014 do 018)</v>
      </c>
      <c r="C26" s="347"/>
      <c r="D26" s="347"/>
      <c r="E26" s="347"/>
      <c r="F26" s="348"/>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3"/>
      <c r="B27" s="340" t="str">
        <f>'RAS-funkcijski'!B35</f>
        <v>Ekonomski poslovi (šifre 041+042+043+044+045+046+047+048+049)</v>
      </c>
      <c r="C27" s="341"/>
      <c r="D27" s="341"/>
      <c r="E27" s="341"/>
      <c r="F27" s="342"/>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3"/>
      <c r="B28" s="340" t="str">
        <f>'RAS-funkcijski'!B88</f>
        <v>Rashodi vezani za stanovanje i kom. pogodnosti koji nisu drugdje svrstani</v>
      </c>
      <c r="C28" s="341"/>
      <c r="D28" s="341"/>
      <c r="E28" s="341"/>
      <c r="F28" s="342"/>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3"/>
      <c r="B29" s="340" t="str">
        <f>'RAS-funkcijski'!B114</f>
        <v>Obrazovanje (šifre 091+092+093+094+095+096+097+098)</v>
      </c>
      <c r="C29" s="341"/>
      <c r="D29" s="341"/>
      <c r="E29" s="341"/>
      <c r="F29" s="342"/>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4"/>
      <c r="B30" s="343" t="str">
        <f>'RAS-funkcijski'!B141</f>
        <v>Kontrolni zbroj (šifre 01+02+03+04+05+06+07+08+09+10)</v>
      </c>
      <c r="C30" s="344"/>
      <c r="D30" s="344"/>
      <c r="E30" s="344"/>
      <c r="F30" s="345"/>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5" t="s">
        <v>42</v>
      </c>
      <c r="C31" s="336"/>
      <c r="D31" s="336"/>
      <c r="E31" s="336"/>
      <c r="F31" s="337"/>
      <c r="G31" s="200" t="s">
        <v>43</v>
      </c>
      <c r="H31" s="285" t="s">
        <v>49</v>
      </c>
      <c r="I31" s="286" t="s">
        <v>50</v>
      </c>
      <c r="J31" s="4"/>
      <c r="K31" s="4"/>
      <c r="L31" s="4"/>
      <c r="M31" s="4"/>
      <c r="N31" s="4"/>
      <c r="O31" s="4"/>
      <c r="P31" s="4"/>
      <c r="Q31" s="4"/>
      <c r="R31" s="4"/>
      <c r="S31" s="4"/>
      <c r="T31" s="4"/>
      <c r="U31" s="4"/>
      <c r="V31" s="4"/>
      <c r="W31" s="4"/>
    </row>
    <row r="32" spans="1:23" ht="12.75" customHeight="1" x14ac:dyDescent="0.2">
      <c r="A32" s="332" t="s">
        <v>36</v>
      </c>
      <c r="B32" s="346" t="str">
        <f>'P-VRIO'!B5</f>
        <v>Promjene u vrijednosti i obujmu imovine (šifre 91511+91512)</v>
      </c>
      <c r="C32" s="347"/>
      <c r="D32" s="347"/>
      <c r="E32" s="347"/>
      <c r="F32" s="348"/>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3"/>
      <c r="B33" s="349" t="str">
        <f>'P-VRIO'!B22</f>
        <v>Promjene u obujmu imovine (šifre P016+P023)</v>
      </c>
      <c r="C33" s="341"/>
      <c r="D33" s="341"/>
      <c r="E33" s="341"/>
      <c r="F33" s="342"/>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3"/>
      <c r="B34" s="349" t="str">
        <f>'P-VRIO'!B38</f>
        <v>Promjene u vrijednosti i obujmu obveza (šifre 91521+91522)</v>
      </c>
      <c r="C34" s="341"/>
      <c r="D34" s="341"/>
      <c r="E34" s="341"/>
      <c r="F34" s="342"/>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4"/>
      <c r="B35" s="350" t="str">
        <f>'P-VRIO'!B44</f>
        <v>Promjene u obujmu obveza (šifre P035 do P038)</v>
      </c>
      <c r="C35" s="344"/>
      <c r="D35" s="344"/>
      <c r="E35" s="344"/>
      <c r="F35" s="345"/>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5" t="s">
        <v>42</v>
      </c>
      <c r="C36" s="336"/>
      <c r="D36" s="336"/>
      <c r="E36" s="336"/>
      <c r="F36" s="337"/>
      <c r="G36" s="200" t="s">
        <v>43</v>
      </c>
      <c r="H36" s="285" t="s">
        <v>46</v>
      </c>
      <c r="I36" s="286" t="s">
        <v>51</v>
      </c>
      <c r="J36" s="4"/>
      <c r="K36" s="4"/>
      <c r="L36" s="4"/>
      <c r="M36" s="4"/>
      <c r="N36" s="4"/>
      <c r="O36" s="4"/>
      <c r="P36" s="4"/>
      <c r="Q36" s="4"/>
      <c r="R36" s="4"/>
      <c r="S36" s="4"/>
      <c r="T36" s="4"/>
      <c r="U36" s="4"/>
      <c r="V36" s="4"/>
      <c r="W36" s="4"/>
    </row>
    <row r="37" spans="1:23" ht="12.75" customHeight="1" x14ac:dyDescent="0.2">
      <c r="A37" s="332" t="s">
        <v>37</v>
      </c>
      <c r="B37" s="351" t="str">
        <f>OBVEZE!B5</f>
        <v>Stanje obveza 1. siječnja (=stanju obveza iz Izvještaja o obvezama na 31. prosinca prethodne godine)</v>
      </c>
      <c r="C37" s="347"/>
      <c r="D37" s="347"/>
      <c r="E37" s="347"/>
      <c r="F37" s="348"/>
      <c r="G37" s="125" t="str">
        <f>OBVEZE!C5</f>
        <v>V001</v>
      </c>
      <c r="H37" s="298">
        <f>OBVEZE!D5</f>
        <v>1233311.5</v>
      </c>
      <c r="I37" s="298" t="s">
        <v>52</v>
      </c>
      <c r="J37" s="4"/>
      <c r="K37" s="4"/>
      <c r="L37" s="4"/>
      <c r="M37" s="4"/>
      <c r="N37" s="4"/>
      <c r="O37" s="4"/>
      <c r="P37" s="4"/>
      <c r="Q37" s="4"/>
      <c r="R37" s="4"/>
      <c r="S37" s="4"/>
      <c r="T37" s="4"/>
      <c r="U37" s="4"/>
      <c r="V37" s="4"/>
      <c r="W37" s="4"/>
    </row>
    <row r="38" spans="1:23" ht="12.75" customHeight="1" x14ac:dyDescent="0.2">
      <c r="A38" s="333"/>
      <c r="B38" s="340" t="str">
        <f>OBVEZE!B44</f>
        <v>Stanje obveza na kraju izvještajnog razdoblja (šifre V001+V002-V004) i (šifre V007+V009)</v>
      </c>
      <c r="C38" s="341"/>
      <c r="D38" s="341"/>
      <c r="E38" s="341"/>
      <c r="F38" s="342"/>
      <c r="G38" s="126" t="str">
        <f>OBVEZE!C44</f>
        <v>V006</v>
      </c>
      <c r="H38" s="298" t="s">
        <v>52</v>
      </c>
      <c r="I38" s="298">
        <f>OBVEZE!D44</f>
        <v>966598.14999999991</v>
      </c>
      <c r="J38" s="4"/>
      <c r="K38" s="4"/>
      <c r="L38" s="4"/>
      <c r="M38" s="4"/>
      <c r="N38" s="4"/>
      <c r="O38" s="4"/>
      <c r="P38" s="4"/>
      <c r="Q38" s="4"/>
      <c r="R38" s="4"/>
      <c r="S38" s="4"/>
      <c r="T38" s="4"/>
      <c r="U38" s="4"/>
      <c r="V38" s="4"/>
      <c r="W38" s="4"/>
    </row>
    <row r="39" spans="1:23" ht="12.75" customHeight="1" x14ac:dyDescent="0.2">
      <c r="A39" s="333"/>
      <c r="B39" s="340" t="str">
        <f>OBVEZE!B45</f>
        <v>Stanje dospjelih obveza na kraju izvještajnog razdoblja (šifre V008+D23+D24 + 'D dio 25,26' + D27)</v>
      </c>
      <c r="C39" s="341"/>
      <c r="D39" s="341"/>
      <c r="E39" s="341"/>
      <c r="F39" s="342"/>
      <c r="G39" s="126" t="str">
        <f>OBVEZE!C45</f>
        <v>V007</v>
      </c>
      <c r="H39" s="298" t="s">
        <v>52</v>
      </c>
      <c r="I39" s="298">
        <f>OBVEZE!D45</f>
        <v>772025.69</v>
      </c>
      <c r="J39" s="4"/>
      <c r="K39" s="4"/>
      <c r="L39" s="4"/>
      <c r="M39" s="4"/>
      <c r="N39" s="4"/>
      <c r="O39" s="4"/>
      <c r="P39" s="4"/>
      <c r="Q39" s="4"/>
      <c r="R39" s="4"/>
      <c r="S39" s="4"/>
      <c r="T39" s="4"/>
      <c r="U39" s="4"/>
      <c r="V39" s="4"/>
      <c r="W39" s="4"/>
    </row>
    <row r="40" spans="1:23" ht="12.75" customHeight="1" x14ac:dyDescent="0.2">
      <c r="A40" s="334"/>
      <c r="B40" s="343" t="str">
        <f>OBVEZE!B104</f>
        <v>Stanje nedospjelih obveza na kraju izvještajnog razdoblja (šifre V010 + ND23 + ND24 + 'ND dio 25,26' + ND27)</v>
      </c>
      <c r="C40" s="344"/>
      <c r="D40" s="344"/>
      <c r="E40" s="344"/>
      <c r="F40" s="345"/>
      <c r="G40" s="127" t="str">
        <f>OBVEZE!C104</f>
        <v>V009</v>
      </c>
      <c r="H40" s="299" t="s">
        <v>52</v>
      </c>
      <c r="I40" s="299">
        <f>OBVEZE!D104</f>
        <v>194572.46000000002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8" t="s">
        <v>53</v>
      </c>
      <c r="F43" s="338"/>
      <c r="G43" s="242"/>
      <c r="H43" s="339" t="s">
        <v>54</v>
      </c>
      <c r="I43" s="339"/>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19" priority="4" operator="equal">
      <formula>"DA"</formula>
    </cfRule>
  </conditionalFormatting>
  <conditionalFormatting sqref="I7:I12">
    <cfRule type="cellIs" dxfId="18"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37" zoomScale="166" zoomScaleNormal="166" workbookViewId="0">
      <selection activeCell="E852" sqref="E85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1" t="s">
        <v>58</v>
      </c>
      <c r="B2" s="362"/>
      <c r="C2" s="362"/>
      <c r="D2" s="362"/>
      <c r="E2" s="362"/>
      <c r="F2" s="362"/>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3" t="s">
        <v>62</v>
      </c>
      <c r="B5" s="364"/>
      <c r="C5" s="165"/>
      <c r="D5" s="51"/>
      <c r="E5" s="51"/>
      <c r="F5" s="43"/>
    </row>
    <row r="6" spans="1:24" ht="12.75" customHeight="1" x14ac:dyDescent="0.2">
      <c r="A6" s="62">
        <v>6</v>
      </c>
      <c r="B6" s="228" t="s">
        <v>63</v>
      </c>
      <c r="C6" s="267" t="s">
        <v>64</v>
      </c>
      <c r="D6" s="59">
        <f>D7+D43+D49+D82+D106+D125+D134+D140</f>
        <v>1526971.47</v>
      </c>
      <c r="E6" s="59">
        <f>E7+E43+E49+E82+E106+E125+E134+E140</f>
        <v>1613688.94</v>
      </c>
      <c r="F6" s="44">
        <f t="shared" ref="F6:F132" si="0">IF(D6&lt;&gt;0,IF(E6/D6&gt;=100,"&gt;&gt;100",E6/D6*100),"-")</f>
        <v>105.67904978604479</v>
      </c>
    </row>
    <row r="7" spans="1:24" ht="12.75" customHeight="1" x14ac:dyDescent="0.2">
      <c r="A7" s="62">
        <v>61</v>
      </c>
      <c r="B7" s="228" t="s">
        <v>65</v>
      </c>
      <c r="C7" s="267" t="s">
        <v>66</v>
      </c>
      <c r="D7" s="59">
        <f>D8+D17+D23+D29+D36+D39</f>
        <v>479812.50999999995</v>
      </c>
      <c r="E7" s="59">
        <f>E8+E17+E23+E29+E36+E39</f>
        <v>554236.56999999995</v>
      </c>
      <c r="F7" s="44">
        <f t="shared" si="0"/>
        <v>115.5110711890359</v>
      </c>
    </row>
    <row r="8" spans="1:24" ht="12.75" customHeight="1" x14ac:dyDescent="0.2">
      <c r="A8" s="62">
        <v>611</v>
      </c>
      <c r="B8" s="228" t="s">
        <v>67</v>
      </c>
      <c r="C8" s="267" t="s">
        <v>68</v>
      </c>
      <c r="D8" s="59">
        <f>SUM(D9:D14)-D15-D16</f>
        <v>461691.97</v>
      </c>
      <c r="E8" s="59">
        <f>SUM(E9:E14)-E15-E16</f>
        <v>527204.19999999995</v>
      </c>
      <c r="F8" s="44">
        <f t="shared" si="0"/>
        <v>114.18959701638303</v>
      </c>
    </row>
    <row r="9" spans="1:24" ht="12.75" customHeight="1" x14ac:dyDescent="0.2">
      <c r="A9" s="62">
        <v>6111</v>
      </c>
      <c r="B9" s="64" t="s">
        <v>69</v>
      </c>
      <c r="C9" s="267" t="s">
        <v>70</v>
      </c>
      <c r="D9" s="193">
        <v>461691.97</v>
      </c>
      <c r="E9" s="193">
        <v>527204.19999999995</v>
      </c>
      <c r="F9" s="44">
        <f t="shared" si="0"/>
        <v>114.18959701638303</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15457.75</v>
      </c>
      <c r="E23" s="59">
        <f t="shared" si="2"/>
        <v>22977.67</v>
      </c>
      <c r="F23" s="44">
        <f t="shared" si="0"/>
        <v>148.64821853115751</v>
      </c>
    </row>
    <row r="24" spans="1:6" ht="12.75" customHeight="1" x14ac:dyDescent="0.2">
      <c r="A24" s="62">
        <v>6131</v>
      </c>
      <c r="B24" s="64" t="s">
        <v>99</v>
      </c>
      <c r="C24" s="267" t="s">
        <v>100</v>
      </c>
      <c r="D24" s="193">
        <v>106.27</v>
      </c>
      <c r="E24" s="193">
        <v>120.07</v>
      </c>
      <c r="F24" s="44">
        <f t="shared" si="0"/>
        <v>112.98579090994636</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15351.48</v>
      </c>
      <c r="E27" s="193">
        <v>22857.599999999999</v>
      </c>
      <c r="F27" s="44">
        <f t="shared" si="0"/>
        <v>148.89509024537045</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2662.79</v>
      </c>
      <c r="E29" s="59">
        <f>SUM(E30:E35)</f>
        <v>4054.7</v>
      </c>
      <c r="F29" s="44">
        <f t="shared" si="0"/>
        <v>152.27261631596934</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2662.79</v>
      </c>
      <c r="E31" s="193">
        <v>4054.7</v>
      </c>
      <c r="F31" s="44">
        <f t="shared" si="0"/>
        <v>152.27261631596934</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901729.61</v>
      </c>
      <c r="E49" s="59">
        <f>E50+E53+E58+E61+E64+E68+E71+E74+E77</f>
        <v>928440.33</v>
      </c>
      <c r="F49" s="44">
        <f t="shared" si="0"/>
        <v>102.96216512175972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643289.06999999995</v>
      </c>
      <c r="E58" s="59">
        <f t="shared" si="9"/>
        <v>537665.49</v>
      </c>
      <c r="F58" s="44">
        <f t="shared" si="0"/>
        <v>83.580697243931098</v>
      </c>
    </row>
    <row r="59" spans="1:6" ht="24" x14ac:dyDescent="0.2">
      <c r="A59" s="62">
        <v>6331</v>
      </c>
      <c r="B59" s="64" t="s">
        <v>169</v>
      </c>
      <c r="C59" s="267" t="s">
        <v>170</v>
      </c>
      <c r="D59" s="193">
        <v>642842.84</v>
      </c>
      <c r="E59" s="193">
        <v>237665.49</v>
      </c>
      <c r="F59" s="44">
        <f t="shared" si="0"/>
        <v>36.971009897224647</v>
      </c>
    </row>
    <row r="60" spans="1:6" ht="24" x14ac:dyDescent="0.2">
      <c r="A60" s="62">
        <v>6332</v>
      </c>
      <c r="B60" s="64" t="s">
        <v>171</v>
      </c>
      <c r="C60" s="267" t="s">
        <v>172</v>
      </c>
      <c r="D60" s="193">
        <v>446.23</v>
      </c>
      <c r="E60" s="193">
        <v>300000</v>
      </c>
      <c r="F60" s="44" t="str">
        <f t="shared" si="0"/>
        <v>&gt;&gt;100</v>
      </c>
    </row>
    <row r="61" spans="1:6" ht="12.75" customHeight="1" x14ac:dyDescent="0.2">
      <c r="A61" s="62">
        <v>634</v>
      </c>
      <c r="B61" s="64" t="s">
        <v>173</v>
      </c>
      <c r="C61" s="267" t="s">
        <v>174</v>
      </c>
      <c r="D61" s="59">
        <f t="shared" ref="D61:E61" si="10">SUM(D62:D63)</f>
        <v>5990.54</v>
      </c>
      <c r="E61" s="59">
        <f t="shared" si="10"/>
        <v>14040.6</v>
      </c>
      <c r="F61" s="44">
        <f t="shared" si="0"/>
        <v>234.37953840555275</v>
      </c>
    </row>
    <row r="62" spans="1:6" ht="12.75" customHeight="1" x14ac:dyDescent="0.2">
      <c r="A62" s="62">
        <v>6341</v>
      </c>
      <c r="B62" s="64" t="s">
        <v>175</v>
      </c>
      <c r="C62" s="267" t="s">
        <v>176</v>
      </c>
      <c r="D62" s="193">
        <v>5990.54</v>
      </c>
      <c r="E62" s="193">
        <v>14040.6</v>
      </c>
      <c r="F62" s="44">
        <f t="shared" si="0"/>
        <v>234.37953840555275</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376734.24</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376734.24</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252450</v>
      </c>
      <c r="E74" s="59">
        <f t="shared" si="13"/>
        <v>0</v>
      </c>
      <c r="F74" s="44">
        <f t="shared" si="0"/>
        <v>0</v>
      </c>
    </row>
    <row r="75" spans="1:6" ht="12.75" customHeight="1" x14ac:dyDescent="0.2">
      <c r="A75" s="62" t="s">
        <v>201</v>
      </c>
      <c r="B75" s="64" t="s">
        <v>202</v>
      </c>
      <c r="C75" s="267" t="s">
        <v>201</v>
      </c>
      <c r="D75" s="193">
        <v>252450</v>
      </c>
      <c r="E75" s="193"/>
      <c r="F75" s="44">
        <f t="shared" si="0"/>
        <v>0</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42619.07</v>
      </c>
      <c r="E82" s="59">
        <f t="shared" si="15"/>
        <v>18604.300000000003</v>
      </c>
      <c r="F82" s="44">
        <f t="shared" si="0"/>
        <v>43.652524562361414</v>
      </c>
    </row>
    <row r="83" spans="1:6" ht="12.75" customHeight="1" x14ac:dyDescent="0.2">
      <c r="A83" s="62">
        <v>641</v>
      </c>
      <c r="B83" s="63" t="s">
        <v>217</v>
      </c>
      <c r="C83" s="267" t="s">
        <v>218</v>
      </c>
      <c r="D83" s="59">
        <f t="shared" ref="D83:E83" si="16">SUM(D84:D90)</f>
        <v>0.01</v>
      </c>
      <c r="E83" s="59">
        <f t="shared" si="16"/>
        <v>0.28999999999999998</v>
      </c>
      <c r="F83" s="44">
        <f t="shared" si="0"/>
        <v>2899.9999999999995</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0.01</v>
      </c>
      <c r="E85" s="193">
        <v>0.28999999999999998</v>
      </c>
      <c r="F85" s="44">
        <f t="shared" si="0"/>
        <v>2899.9999999999995</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42619.06</v>
      </c>
      <c r="E91" s="59">
        <f t="shared" si="17"/>
        <v>18604.010000000002</v>
      </c>
      <c r="F91" s="44">
        <f t="shared" si="0"/>
        <v>43.651854358120531</v>
      </c>
    </row>
    <row r="92" spans="1:6" ht="12.75" customHeight="1" x14ac:dyDescent="0.2">
      <c r="A92" s="62">
        <v>6421</v>
      </c>
      <c r="B92" s="63" t="s">
        <v>235</v>
      </c>
      <c r="C92" s="267" t="s">
        <v>236</v>
      </c>
      <c r="D92" s="193">
        <v>1123.53</v>
      </c>
      <c r="E92" s="193">
        <v>199.08</v>
      </c>
      <c r="F92" s="44">
        <f t="shared" si="0"/>
        <v>17.719153026621452</v>
      </c>
    </row>
    <row r="93" spans="1:6" ht="12.75" customHeight="1" x14ac:dyDescent="0.2">
      <c r="A93" s="62">
        <v>6422</v>
      </c>
      <c r="B93" s="63" t="s">
        <v>237</v>
      </c>
      <c r="C93" s="267" t="s">
        <v>238</v>
      </c>
      <c r="D93" s="193">
        <v>41495.53</v>
      </c>
      <c r="E93" s="193">
        <v>18221.310000000001</v>
      </c>
      <c r="F93" s="44">
        <f t="shared" si="0"/>
        <v>43.911500829125458</v>
      </c>
    </row>
    <row r="94" spans="1:6" ht="12.75" customHeight="1" x14ac:dyDescent="0.2">
      <c r="A94" s="62">
        <v>6423</v>
      </c>
      <c r="B94" s="63" t="s">
        <v>239</v>
      </c>
      <c r="C94" s="267" t="s">
        <v>240</v>
      </c>
      <c r="D94" s="193">
        <v>0</v>
      </c>
      <c r="E94" s="193">
        <v>183.62</v>
      </c>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12"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96832.540000000008</v>
      </c>
      <c r="E106" s="59">
        <f>E107+E112+E120+E124</f>
        <v>112407.73999999999</v>
      </c>
      <c r="F106" s="44">
        <f t="shared" si="0"/>
        <v>116.08467566791079</v>
      </c>
    </row>
    <row r="107" spans="1:6" ht="12.75" customHeight="1" x14ac:dyDescent="0.2">
      <c r="A107" s="62">
        <v>651</v>
      </c>
      <c r="B107" s="63" t="s">
        <v>265</v>
      </c>
      <c r="C107" s="267" t="s">
        <v>266</v>
      </c>
      <c r="D107" s="59">
        <f t="shared" ref="D107:E107" si="19">SUM(D108:D111)</f>
        <v>34945.72</v>
      </c>
      <c r="E107" s="59">
        <f t="shared" si="19"/>
        <v>34654.97</v>
      </c>
      <c r="F107" s="44">
        <f t="shared" si="0"/>
        <v>99.167995393999604</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420.1</v>
      </c>
      <c r="E109" s="193">
        <v>140.57</v>
      </c>
      <c r="F109" s="44">
        <f t="shared" si="0"/>
        <v>33.461080695072596</v>
      </c>
    </row>
    <row r="110" spans="1:6" ht="12.75" customHeight="1" x14ac:dyDescent="0.2">
      <c r="A110" s="62">
        <v>6513</v>
      </c>
      <c r="B110" s="63" t="s">
        <v>271</v>
      </c>
      <c r="C110" s="267" t="s">
        <v>272</v>
      </c>
      <c r="D110" s="193">
        <v>20.010000000000002</v>
      </c>
      <c r="E110" s="193">
        <v>8.7899999999999991</v>
      </c>
      <c r="F110" s="44">
        <f t="shared" si="0"/>
        <v>43.928035982008993</v>
      </c>
    </row>
    <row r="111" spans="1:6" ht="12.75" customHeight="1" x14ac:dyDescent="0.2">
      <c r="A111" s="62">
        <v>6514</v>
      </c>
      <c r="B111" s="63" t="s">
        <v>273</v>
      </c>
      <c r="C111" s="267" t="s">
        <v>274</v>
      </c>
      <c r="D111" s="193">
        <v>34505.61</v>
      </c>
      <c r="E111" s="193">
        <v>34505.61</v>
      </c>
      <c r="F111" s="44">
        <f t="shared" si="0"/>
        <v>100</v>
      </c>
    </row>
    <row r="112" spans="1:6" ht="12.75" customHeight="1" x14ac:dyDescent="0.2">
      <c r="A112" s="62">
        <v>652</v>
      </c>
      <c r="B112" s="63" t="s">
        <v>275</v>
      </c>
      <c r="C112" s="267" t="s">
        <v>276</v>
      </c>
      <c r="D112" s="59">
        <f t="shared" ref="D112:E112" si="20">SUM(D113:D119)</f>
        <v>139.16</v>
      </c>
      <c r="E112" s="59">
        <f t="shared" si="20"/>
        <v>13442.59</v>
      </c>
      <c r="F112" s="44">
        <f t="shared" si="0"/>
        <v>9659.8088531187132</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12.36</v>
      </c>
      <c r="E114" s="193">
        <v>66.459999999999994</v>
      </c>
      <c r="F114" s="44">
        <f t="shared" si="0"/>
        <v>537.7022653721682</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126.8</v>
      </c>
      <c r="E117" s="193">
        <v>376.13</v>
      </c>
      <c r="F117" s="44">
        <f t="shared" si="0"/>
        <v>296.63249211356464</v>
      </c>
    </row>
    <row r="118" spans="1:6" ht="12.75" customHeight="1" x14ac:dyDescent="0.2">
      <c r="A118" s="62">
        <v>6527</v>
      </c>
      <c r="B118" s="63" t="s">
        <v>287</v>
      </c>
      <c r="C118" s="267" t="s">
        <v>288</v>
      </c>
      <c r="D118" s="193">
        <v>0</v>
      </c>
      <c r="E118" s="193">
        <v>13000</v>
      </c>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61747.66</v>
      </c>
      <c r="E120" s="59">
        <f t="shared" si="21"/>
        <v>64310.179999999993</v>
      </c>
      <c r="F120" s="44">
        <f t="shared" si="0"/>
        <v>104.14998722218785</v>
      </c>
    </row>
    <row r="121" spans="1:6" ht="12.75" customHeight="1" x14ac:dyDescent="0.2">
      <c r="A121" s="62">
        <v>6531</v>
      </c>
      <c r="B121" s="63" t="s">
        <v>293</v>
      </c>
      <c r="C121" s="267" t="s">
        <v>294</v>
      </c>
      <c r="D121" s="193">
        <v>0</v>
      </c>
      <c r="E121" s="193">
        <v>5397.73</v>
      </c>
      <c r="F121" s="44" t="str">
        <f t="shared" si="0"/>
        <v>-</v>
      </c>
    </row>
    <row r="122" spans="1:6" ht="12.75" customHeight="1" x14ac:dyDescent="0.2">
      <c r="A122" s="62">
        <v>6532</v>
      </c>
      <c r="B122" s="63" t="s">
        <v>295</v>
      </c>
      <c r="C122" s="267" t="s">
        <v>296</v>
      </c>
      <c r="D122" s="193">
        <v>61747.66</v>
      </c>
      <c r="E122" s="193">
        <v>58912.45</v>
      </c>
      <c r="F122" s="44">
        <f t="shared" si="0"/>
        <v>95.408392803873042</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5977.74</v>
      </c>
      <c r="E125" s="59">
        <f t="shared" si="22"/>
        <v>0</v>
      </c>
      <c r="F125" s="44">
        <f t="shared" si="0"/>
        <v>0</v>
      </c>
    </row>
    <row r="126" spans="1:6" ht="12.75" customHeight="1" x14ac:dyDescent="0.2">
      <c r="A126" s="62">
        <v>661</v>
      </c>
      <c r="B126" s="64" t="s">
        <v>303</v>
      </c>
      <c r="C126" s="267" t="s">
        <v>304</v>
      </c>
      <c r="D126" s="59">
        <f t="shared" ref="D126:E126" si="23">SUM(D127:D128)</f>
        <v>5977.74</v>
      </c>
      <c r="E126" s="59">
        <f t="shared" si="23"/>
        <v>0</v>
      </c>
      <c r="F126" s="44">
        <f t="shared" si="0"/>
        <v>0</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5977.74</v>
      </c>
      <c r="E128" s="193"/>
      <c r="F128" s="44">
        <f t="shared" si="0"/>
        <v>0</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852464.11</v>
      </c>
      <c r="E152" s="59">
        <f>E153+E164+E202+E221+E230+E262+E273</f>
        <v>1160048.03</v>
      </c>
      <c r="F152" s="44">
        <f t="shared" si="26"/>
        <v>136.08174425079315</v>
      </c>
    </row>
    <row r="153" spans="1:6" ht="12.75" customHeight="1" x14ac:dyDescent="0.2">
      <c r="A153" s="62">
        <v>31</v>
      </c>
      <c r="B153" s="63" t="s">
        <v>356</v>
      </c>
      <c r="C153" s="267" t="s">
        <v>357</v>
      </c>
      <c r="D153" s="59">
        <f t="shared" ref="D153:E153" si="30">D154+D159+D160</f>
        <v>87130.51999999999</v>
      </c>
      <c r="E153" s="59">
        <f t="shared" si="30"/>
        <v>283952.53999999998</v>
      </c>
      <c r="F153" s="44">
        <f t="shared" si="26"/>
        <v>325.89331499456222</v>
      </c>
    </row>
    <row r="154" spans="1:6" ht="12.75" customHeight="1" x14ac:dyDescent="0.2">
      <c r="A154" s="62">
        <v>311</v>
      </c>
      <c r="B154" s="63" t="s">
        <v>358</v>
      </c>
      <c r="C154" s="267" t="s">
        <v>359</v>
      </c>
      <c r="D154" s="59">
        <f t="shared" ref="D154:E154" si="31">SUM(D155:D158)</f>
        <v>57873.49</v>
      </c>
      <c r="E154" s="59">
        <f t="shared" si="31"/>
        <v>195121.18</v>
      </c>
      <c r="F154" s="44">
        <f t="shared" si="26"/>
        <v>337.15122416152889</v>
      </c>
    </row>
    <row r="155" spans="1:6" ht="12.75" customHeight="1" x14ac:dyDescent="0.2">
      <c r="A155" s="62">
        <v>3111</v>
      </c>
      <c r="B155" s="63" t="s">
        <v>360</v>
      </c>
      <c r="C155" s="267" t="s">
        <v>361</v>
      </c>
      <c r="D155" s="193">
        <v>57873.49</v>
      </c>
      <c r="E155" s="193">
        <v>195121.18</v>
      </c>
      <c r="F155" s="44">
        <f t="shared" si="26"/>
        <v>337.15122416152889</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3845.24</v>
      </c>
      <c r="E159" s="193">
        <v>7505.19</v>
      </c>
      <c r="F159" s="44">
        <f t="shared" si="26"/>
        <v>195.18131508046312</v>
      </c>
    </row>
    <row r="160" spans="1:6" ht="12.75" customHeight="1" x14ac:dyDescent="0.2">
      <c r="A160" s="62">
        <v>313</v>
      </c>
      <c r="B160" s="64" t="s">
        <v>370</v>
      </c>
      <c r="C160" s="267" t="s">
        <v>371</v>
      </c>
      <c r="D160" s="59">
        <f t="shared" ref="D160:E160" si="32">SUM(D161:D163)</f>
        <v>25411.79</v>
      </c>
      <c r="E160" s="59">
        <f t="shared" si="32"/>
        <v>81326.17</v>
      </c>
      <c r="F160" s="44">
        <f t="shared" si="26"/>
        <v>320.03322080026629</v>
      </c>
    </row>
    <row r="161" spans="1:6" ht="12.75" customHeight="1" x14ac:dyDescent="0.2">
      <c r="A161" s="62">
        <v>3131</v>
      </c>
      <c r="B161" s="64" t="s">
        <v>372</v>
      </c>
      <c r="C161" s="267" t="s">
        <v>373</v>
      </c>
      <c r="D161" s="193">
        <v>13578.6</v>
      </c>
      <c r="E161" s="193">
        <v>42567.57</v>
      </c>
      <c r="F161" s="44">
        <f t="shared" si="26"/>
        <v>313.49012416596702</v>
      </c>
    </row>
    <row r="162" spans="1:6" ht="12.75" customHeight="1" x14ac:dyDescent="0.2">
      <c r="A162" s="62">
        <v>3132</v>
      </c>
      <c r="B162" s="64" t="s">
        <v>374</v>
      </c>
      <c r="C162" s="267" t="s">
        <v>375</v>
      </c>
      <c r="D162" s="193">
        <v>11833.19</v>
      </c>
      <c r="E162" s="193">
        <v>38758.6</v>
      </c>
      <c r="F162" s="44">
        <f t="shared" si="26"/>
        <v>327.54143219199551</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282237.71000000002</v>
      </c>
      <c r="E164" s="59">
        <f>E165+E170+E178+E188+E189+E194</f>
        <v>446336.84</v>
      </c>
      <c r="F164" s="44">
        <f t="shared" si="26"/>
        <v>158.14217030034717</v>
      </c>
    </row>
    <row r="165" spans="1:6" ht="12.75" customHeight="1" x14ac:dyDescent="0.2">
      <c r="A165" s="62">
        <v>321</v>
      </c>
      <c r="B165" s="63" t="s">
        <v>380</v>
      </c>
      <c r="C165" s="267" t="s">
        <v>381</v>
      </c>
      <c r="D165" s="59">
        <f t="shared" ref="D165:E165" si="33">SUM(D166:D169)</f>
        <v>7076.7</v>
      </c>
      <c r="E165" s="59">
        <f t="shared" si="33"/>
        <v>8288.07</v>
      </c>
      <c r="F165" s="44">
        <f t="shared" si="26"/>
        <v>117.11772436305057</v>
      </c>
    </row>
    <row r="166" spans="1:6" ht="12.75" customHeight="1" x14ac:dyDescent="0.2">
      <c r="A166" s="62">
        <v>3211</v>
      </c>
      <c r="B166" s="63" t="s">
        <v>382</v>
      </c>
      <c r="C166" s="267" t="s">
        <v>383</v>
      </c>
      <c r="D166" s="193">
        <v>2399</v>
      </c>
      <c r="E166" s="193">
        <v>896</v>
      </c>
      <c r="F166" s="44">
        <f t="shared" si="26"/>
        <v>37.348895373072111</v>
      </c>
    </row>
    <row r="167" spans="1:6" ht="12.75" customHeight="1" x14ac:dyDescent="0.2">
      <c r="A167" s="62">
        <v>3212</v>
      </c>
      <c r="B167" s="63" t="s">
        <v>384</v>
      </c>
      <c r="C167" s="267" t="s">
        <v>385</v>
      </c>
      <c r="D167" s="193">
        <v>3156</v>
      </c>
      <c r="E167" s="193">
        <v>2999.05</v>
      </c>
      <c r="F167" s="44">
        <f t="shared" si="26"/>
        <v>95.026932826362483</v>
      </c>
    </row>
    <row r="168" spans="1:6" ht="12.75" customHeight="1" x14ac:dyDescent="0.2">
      <c r="A168" s="62">
        <v>3213</v>
      </c>
      <c r="B168" s="63" t="s">
        <v>386</v>
      </c>
      <c r="C168" s="267" t="s">
        <v>387</v>
      </c>
      <c r="D168" s="193">
        <v>1268.5</v>
      </c>
      <c r="E168" s="193">
        <v>1860.41</v>
      </c>
      <c r="F168" s="44">
        <f t="shared" si="26"/>
        <v>146.66219944816714</v>
      </c>
    </row>
    <row r="169" spans="1:6" ht="12.75" customHeight="1" x14ac:dyDescent="0.2">
      <c r="A169" s="62">
        <v>3214</v>
      </c>
      <c r="B169" s="63" t="s">
        <v>388</v>
      </c>
      <c r="C169" s="267" t="s">
        <v>389</v>
      </c>
      <c r="D169" s="193">
        <v>253.2</v>
      </c>
      <c r="E169" s="193">
        <v>2532.61</v>
      </c>
      <c r="F169" s="44">
        <f t="shared" si="26"/>
        <v>1000.2409162717221</v>
      </c>
    </row>
    <row r="170" spans="1:6" ht="12.75" customHeight="1" x14ac:dyDescent="0.2">
      <c r="A170" s="62">
        <v>322</v>
      </c>
      <c r="B170" s="63" t="s">
        <v>390</v>
      </c>
      <c r="C170" s="267" t="s">
        <v>391</v>
      </c>
      <c r="D170" s="59">
        <f t="shared" ref="D170:E170" si="34">SUM(D171:D177)</f>
        <v>23460.36</v>
      </c>
      <c r="E170" s="59">
        <f t="shared" si="34"/>
        <v>56633.179999999993</v>
      </c>
      <c r="F170" s="44">
        <f t="shared" si="26"/>
        <v>241.39944996581465</v>
      </c>
    </row>
    <row r="171" spans="1:6" ht="12.75" customHeight="1" x14ac:dyDescent="0.2">
      <c r="A171" s="62">
        <v>3221</v>
      </c>
      <c r="B171" s="63" t="s">
        <v>392</v>
      </c>
      <c r="C171" s="267" t="s">
        <v>393</v>
      </c>
      <c r="D171" s="193">
        <v>5027.3599999999997</v>
      </c>
      <c r="E171" s="193">
        <v>10541.96</v>
      </c>
      <c r="F171" s="44">
        <f t="shared" si="26"/>
        <v>209.69176665287549</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13152.9</v>
      </c>
      <c r="E173" s="193">
        <v>26296.05</v>
      </c>
      <c r="F173" s="44">
        <f t="shared" si="26"/>
        <v>199.92587186095844</v>
      </c>
    </row>
    <row r="174" spans="1:6" ht="12.75" customHeight="1" x14ac:dyDescent="0.2">
      <c r="A174" s="62">
        <v>3224</v>
      </c>
      <c r="B174" s="64" t="s">
        <v>398</v>
      </c>
      <c r="C174" s="267" t="s">
        <v>399</v>
      </c>
      <c r="D174" s="193">
        <v>5221.1000000000004</v>
      </c>
      <c r="E174" s="193">
        <v>12318.46</v>
      </c>
      <c r="F174" s="44">
        <f t="shared" si="26"/>
        <v>235.93610541839837</v>
      </c>
    </row>
    <row r="175" spans="1:6" ht="12.75" customHeight="1" x14ac:dyDescent="0.2">
      <c r="A175" s="62">
        <v>3225</v>
      </c>
      <c r="B175" s="64" t="s">
        <v>400</v>
      </c>
      <c r="C175" s="267" t="s">
        <v>401</v>
      </c>
      <c r="D175" s="193">
        <v>59</v>
      </c>
      <c r="E175" s="193">
        <v>7476.71</v>
      </c>
      <c r="F175" s="44" t="str">
        <f t="shared" si="26"/>
        <v>&gt;&gt;100</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230645.45</v>
      </c>
      <c r="E178" s="59">
        <f t="shared" si="35"/>
        <v>356471.72000000003</v>
      </c>
      <c r="F178" s="44">
        <f t="shared" si="26"/>
        <v>154.55397884501949</v>
      </c>
    </row>
    <row r="179" spans="1:6" ht="12.75" customHeight="1" x14ac:dyDescent="0.2">
      <c r="A179" s="62">
        <v>3231</v>
      </c>
      <c r="B179" s="64" t="s">
        <v>408</v>
      </c>
      <c r="C179" s="267" t="s">
        <v>409</v>
      </c>
      <c r="D179" s="193">
        <v>4425.4799999999996</v>
      </c>
      <c r="E179" s="193">
        <v>5984.91</v>
      </c>
      <c r="F179" s="44">
        <f t="shared" si="26"/>
        <v>135.23753355568212</v>
      </c>
    </row>
    <row r="180" spans="1:6" ht="12.75" customHeight="1" x14ac:dyDescent="0.2">
      <c r="A180" s="62">
        <v>3232</v>
      </c>
      <c r="B180" s="64" t="s">
        <v>410</v>
      </c>
      <c r="C180" s="267" t="s">
        <v>411</v>
      </c>
      <c r="D180" s="193">
        <v>112552.36</v>
      </c>
      <c r="E180" s="318">
        <v>225305.62</v>
      </c>
      <c r="F180" s="44">
        <f t="shared" si="26"/>
        <v>200.17849470237672</v>
      </c>
    </row>
    <row r="181" spans="1:6" ht="12.75" customHeight="1" x14ac:dyDescent="0.2">
      <c r="A181" s="62">
        <v>3233</v>
      </c>
      <c r="B181" s="64" t="s">
        <v>412</v>
      </c>
      <c r="C181" s="267" t="s">
        <v>413</v>
      </c>
      <c r="D181" s="193">
        <v>4198.3100000000004</v>
      </c>
      <c r="E181" s="193">
        <v>9140.94</v>
      </c>
      <c r="F181" s="44">
        <f t="shared" si="26"/>
        <v>217.72903858933711</v>
      </c>
    </row>
    <row r="182" spans="1:6" ht="12.75" customHeight="1" x14ac:dyDescent="0.2">
      <c r="A182" s="62">
        <v>3234</v>
      </c>
      <c r="B182" s="64" t="s">
        <v>414</v>
      </c>
      <c r="C182" s="267" t="s">
        <v>415</v>
      </c>
      <c r="D182" s="193">
        <v>30186.92</v>
      </c>
      <c r="E182" s="193">
        <v>31564.9</v>
      </c>
      <c r="F182" s="44">
        <f t="shared" si="26"/>
        <v>104.56482476516319</v>
      </c>
    </row>
    <row r="183" spans="1:6" ht="12.75" customHeight="1" x14ac:dyDescent="0.2">
      <c r="A183" s="62">
        <v>3235</v>
      </c>
      <c r="B183" s="63" t="s">
        <v>416</v>
      </c>
      <c r="C183" s="267" t="s">
        <v>417</v>
      </c>
      <c r="D183" s="193">
        <v>3327.2</v>
      </c>
      <c r="E183" s="193">
        <v>2700</v>
      </c>
      <c r="F183" s="44">
        <f t="shared" si="26"/>
        <v>81.149314739119987</v>
      </c>
    </row>
    <row r="184" spans="1:6" ht="12.75" customHeight="1" x14ac:dyDescent="0.2">
      <c r="A184" s="62">
        <v>3236</v>
      </c>
      <c r="B184" s="63" t="s">
        <v>418</v>
      </c>
      <c r="C184" s="267" t="s">
        <v>419</v>
      </c>
      <c r="D184" s="193">
        <v>2272.29</v>
      </c>
      <c r="E184" s="193">
        <v>3525.99</v>
      </c>
      <c r="F184" s="44">
        <f t="shared" si="26"/>
        <v>155.17341536511623</v>
      </c>
    </row>
    <row r="185" spans="1:6" ht="12.75" customHeight="1" x14ac:dyDescent="0.2">
      <c r="A185" s="62">
        <v>3237</v>
      </c>
      <c r="B185" s="63" t="s">
        <v>420</v>
      </c>
      <c r="C185" s="267" t="s">
        <v>421</v>
      </c>
      <c r="D185" s="193">
        <v>39143.46</v>
      </c>
      <c r="E185" s="193">
        <v>42317.16</v>
      </c>
      <c r="F185" s="44">
        <f t="shared" si="26"/>
        <v>108.10786782772909</v>
      </c>
    </row>
    <row r="186" spans="1:6" ht="12.75" customHeight="1" x14ac:dyDescent="0.2">
      <c r="A186" s="62">
        <v>3238</v>
      </c>
      <c r="B186" s="63" t="s">
        <v>422</v>
      </c>
      <c r="C186" s="267" t="s">
        <v>423</v>
      </c>
      <c r="D186" s="193">
        <v>6974.46</v>
      </c>
      <c r="E186" s="193">
        <v>7103.51</v>
      </c>
      <c r="F186" s="44">
        <f t="shared" si="26"/>
        <v>101.85032246224081</v>
      </c>
    </row>
    <row r="187" spans="1:6" ht="12.75" customHeight="1" x14ac:dyDescent="0.2">
      <c r="A187" s="62">
        <v>3239</v>
      </c>
      <c r="B187" s="63" t="s">
        <v>424</v>
      </c>
      <c r="C187" s="267" t="s">
        <v>425</v>
      </c>
      <c r="D187" s="193">
        <v>27564.97</v>
      </c>
      <c r="E187" s="193">
        <v>28828.69</v>
      </c>
      <c r="F187" s="44">
        <f t="shared" si="26"/>
        <v>104.58451433105131</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21055.200000000001</v>
      </c>
      <c r="E194" s="59">
        <f t="shared" si="36"/>
        <v>24943.870000000003</v>
      </c>
      <c r="F194" s="44">
        <f t="shared" si="26"/>
        <v>118.46892929062656</v>
      </c>
    </row>
    <row r="195" spans="1:6" ht="12.75" customHeight="1" x14ac:dyDescent="0.2">
      <c r="A195" s="62">
        <v>3291</v>
      </c>
      <c r="B195" s="182" t="s">
        <v>440</v>
      </c>
      <c r="C195" s="267" t="s">
        <v>441</v>
      </c>
      <c r="D195" s="193">
        <v>0</v>
      </c>
      <c r="E195" s="193">
        <v>293.75</v>
      </c>
      <c r="F195" s="44" t="str">
        <f t="shared" si="26"/>
        <v>-</v>
      </c>
    </row>
    <row r="196" spans="1:6" ht="12.75" customHeight="1" x14ac:dyDescent="0.2">
      <c r="A196" s="62">
        <v>3292</v>
      </c>
      <c r="B196" s="63" t="s">
        <v>442</v>
      </c>
      <c r="C196" s="267" t="s">
        <v>443</v>
      </c>
      <c r="D196" s="193">
        <v>3279.33</v>
      </c>
      <c r="E196" s="193">
        <v>4372.4399999999996</v>
      </c>
      <c r="F196" s="44">
        <f t="shared" si="26"/>
        <v>133.33333333333331</v>
      </c>
    </row>
    <row r="197" spans="1:6" ht="12.75" customHeight="1" x14ac:dyDescent="0.2">
      <c r="A197" s="62">
        <v>3293</v>
      </c>
      <c r="B197" s="63" t="s">
        <v>444</v>
      </c>
      <c r="C197" s="267" t="s">
        <v>445</v>
      </c>
      <c r="D197" s="193">
        <v>4764.3999999999996</v>
      </c>
      <c r="E197" s="193">
        <v>9746.7900000000009</v>
      </c>
      <c r="F197" s="44">
        <f t="shared" si="26"/>
        <v>204.57539249433299</v>
      </c>
    </row>
    <row r="198" spans="1:6" ht="12.75" customHeight="1" x14ac:dyDescent="0.2">
      <c r="A198" s="62">
        <v>3294</v>
      </c>
      <c r="B198" s="63" t="s">
        <v>446</v>
      </c>
      <c r="C198" s="267" t="s">
        <v>447</v>
      </c>
      <c r="D198" s="193">
        <v>1300</v>
      </c>
      <c r="E198" s="193"/>
      <c r="F198" s="44">
        <f t="shared" si="26"/>
        <v>0</v>
      </c>
    </row>
    <row r="199" spans="1:6" ht="12.75" customHeight="1" x14ac:dyDescent="0.2">
      <c r="A199" s="62">
        <v>3295</v>
      </c>
      <c r="B199" s="63" t="s">
        <v>448</v>
      </c>
      <c r="C199" s="267" t="s">
        <v>449</v>
      </c>
      <c r="D199" s="193">
        <v>9136.32</v>
      </c>
      <c r="E199" s="193">
        <v>9363.31</v>
      </c>
      <c r="F199" s="44">
        <f t="shared" si="26"/>
        <v>102.48447952786242</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2575.15</v>
      </c>
      <c r="E201" s="193">
        <v>1167.58</v>
      </c>
      <c r="F201" s="44">
        <f t="shared" si="26"/>
        <v>45.340271440498611</v>
      </c>
    </row>
    <row r="202" spans="1:6" ht="12.75" customHeight="1" x14ac:dyDescent="0.2">
      <c r="A202" s="62">
        <v>34</v>
      </c>
      <c r="B202" s="182" t="s">
        <v>454</v>
      </c>
      <c r="C202" s="267" t="s">
        <v>455</v>
      </c>
      <c r="D202" s="59">
        <f t="shared" ref="D202:E202" si="37">D203+D208+D216</f>
        <v>3238.99</v>
      </c>
      <c r="E202" s="59">
        <f t="shared" si="37"/>
        <v>2157.91</v>
      </c>
      <c r="F202" s="44">
        <f t="shared" si="26"/>
        <v>66.622928752481485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3238.99</v>
      </c>
      <c r="E216" s="59">
        <f t="shared" si="40"/>
        <v>2157.91</v>
      </c>
      <c r="F216" s="44">
        <f t="shared" si="26"/>
        <v>66.622928752481485</v>
      </c>
    </row>
    <row r="217" spans="1:6" ht="12.75" customHeight="1" x14ac:dyDescent="0.2">
      <c r="A217" s="62">
        <v>3431</v>
      </c>
      <c r="B217" s="181" t="s">
        <v>484</v>
      </c>
      <c r="C217" s="267" t="s">
        <v>485</v>
      </c>
      <c r="D217" s="193">
        <v>1017.4</v>
      </c>
      <c r="E217" s="193">
        <v>1314.82</v>
      </c>
      <c r="F217" s="44">
        <f t="shared" si="26"/>
        <v>129.23333988598387</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1096.73</v>
      </c>
      <c r="E219" s="193">
        <v>802.8</v>
      </c>
      <c r="F219" s="44">
        <f t="shared" si="26"/>
        <v>73.199420094280271</v>
      </c>
    </row>
    <row r="220" spans="1:6" ht="12.75" customHeight="1" x14ac:dyDescent="0.2">
      <c r="A220" s="62">
        <v>3434</v>
      </c>
      <c r="B220" s="64" t="s">
        <v>490</v>
      </c>
      <c r="C220" s="267" t="s">
        <v>491</v>
      </c>
      <c r="D220" s="193">
        <v>1124.8599999999999</v>
      </c>
      <c r="E220" s="193">
        <v>40.29</v>
      </c>
      <c r="F220" s="44">
        <f t="shared" si="26"/>
        <v>3.5817790658393043</v>
      </c>
    </row>
    <row r="221" spans="1:6" ht="12.75" customHeight="1" x14ac:dyDescent="0.2">
      <c r="A221" s="62">
        <v>35</v>
      </c>
      <c r="B221" s="64" t="s">
        <v>492</v>
      </c>
      <c r="C221" s="267" t="s">
        <v>493</v>
      </c>
      <c r="D221" s="59">
        <f t="shared" ref="D221:E221" si="41">D222+D225+D229</f>
        <v>13105.67</v>
      </c>
      <c r="E221" s="59">
        <f t="shared" si="41"/>
        <v>12154.21</v>
      </c>
      <c r="F221" s="44">
        <f t="shared" si="26"/>
        <v>92.740088831780426</v>
      </c>
    </row>
    <row r="222" spans="1:6" ht="24" x14ac:dyDescent="0.2">
      <c r="A222" s="62">
        <v>351</v>
      </c>
      <c r="B222" s="64" t="s">
        <v>494</v>
      </c>
      <c r="C222" s="267" t="s">
        <v>495</v>
      </c>
      <c r="D222" s="59">
        <f t="shared" ref="D222:E222" si="42">SUM(D223:D224)</f>
        <v>13105.67</v>
      </c>
      <c r="E222" s="59">
        <f t="shared" si="42"/>
        <v>12154.21</v>
      </c>
      <c r="F222" s="44">
        <f t="shared" si="26"/>
        <v>92.740088831780426</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13105.67</v>
      </c>
      <c r="E224" s="193">
        <v>12154.21</v>
      </c>
      <c r="F224" s="44">
        <f t="shared" si="26"/>
        <v>92.740088831780426</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171861.37</v>
      </c>
      <c r="E230" s="59">
        <f>E231+E234+E237+E242+E246+E250+E254+E257</f>
        <v>202416.19</v>
      </c>
      <c r="F230" s="44">
        <f t="shared" ref="F230:F245" si="44">IF(D230&lt;&gt;0,IF(E230/D230&gt;=100,"&gt;&gt;100",E230/D230*100),"-")</f>
        <v>117.77875970615155</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18890.55</v>
      </c>
      <c r="E237" s="59">
        <f t="shared" si="47"/>
        <v>17943.72</v>
      </c>
      <c r="F237" s="44">
        <f t="shared" si="44"/>
        <v>94.987811366000471</v>
      </c>
    </row>
    <row r="238" spans="1:6" ht="12" x14ac:dyDescent="0.2">
      <c r="A238" s="62">
        <v>3631</v>
      </c>
      <c r="B238" s="64" t="s">
        <v>526</v>
      </c>
      <c r="C238" s="267" t="s">
        <v>527</v>
      </c>
      <c r="D238" s="193">
        <v>18890.55</v>
      </c>
      <c r="E238" s="193">
        <v>17943.72</v>
      </c>
      <c r="F238" s="44">
        <f t="shared" si="44"/>
        <v>94.987811366000471</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5147.5</v>
      </c>
      <c r="E246" s="59">
        <f t="shared" si="48"/>
        <v>24105.94</v>
      </c>
      <c r="F246" s="44">
        <f t="shared" ref="F246:F249" si="49">IF(D246&lt;&gt;0,IF(E246/D246&gt;=100,"&gt;&gt;100",E246/D246*100),"-")</f>
        <v>468.30383681398729</v>
      </c>
    </row>
    <row r="247" spans="1:6" ht="12.75" customHeight="1" x14ac:dyDescent="0.2">
      <c r="A247" s="62" t="s">
        <v>541</v>
      </c>
      <c r="B247" s="63" t="s">
        <v>542</v>
      </c>
      <c r="C247" s="267" t="s">
        <v>541</v>
      </c>
      <c r="D247" s="193">
        <v>5147.5</v>
      </c>
      <c r="E247" s="193">
        <v>24105.94</v>
      </c>
      <c r="F247" s="44">
        <f t="shared" si="49"/>
        <v>468.30383681398729</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147823.32</v>
      </c>
      <c r="E250" s="59">
        <f t="shared" si="50"/>
        <v>160366.53</v>
      </c>
      <c r="F250" s="44">
        <f t="shared" ref="F250:F253" si="51">IF(D250&lt;&gt;0,IF(E250/D250&gt;=100,"&gt;&gt;100",E250/D250*100),"-")</f>
        <v>108.48527147137541</v>
      </c>
    </row>
    <row r="251" spans="1:6" ht="24" x14ac:dyDescent="0.2">
      <c r="A251" s="62">
        <v>3672</v>
      </c>
      <c r="B251" s="63" t="s">
        <v>549</v>
      </c>
      <c r="C251" s="267" t="s">
        <v>550</v>
      </c>
      <c r="D251" s="193">
        <v>147823.32</v>
      </c>
      <c r="E251" s="193">
        <v>160366.53</v>
      </c>
      <c r="F251" s="44">
        <f t="shared" si="51"/>
        <v>108.48527147137541</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67615.37</v>
      </c>
      <c r="E262" s="59">
        <f t="shared" si="55"/>
        <v>61040.100000000006</v>
      </c>
      <c r="F262" s="44">
        <f t="shared" ref="F262:F268" si="56">IF(D262&lt;&gt;0,IF(E262/D262&gt;=100,"&gt;&gt;100",E262/D262*100),"-")</f>
        <v>90.275480264324543</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67615.37</v>
      </c>
      <c r="E269" s="59">
        <f t="shared" si="58"/>
        <v>61040.100000000006</v>
      </c>
      <c r="F269" s="44">
        <f t="shared" ref="F269:F272" si="59">IF(D269&lt;&gt;0,IF(E269/D269&gt;=100,"&gt;&gt;100",E269/D269*100),"-")</f>
        <v>90.275480264324543</v>
      </c>
    </row>
    <row r="270" spans="1:6" ht="12.75" customHeight="1" x14ac:dyDescent="0.2">
      <c r="A270" s="62">
        <v>3721</v>
      </c>
      <c r="B270" s="64" t="s">
        <v>581</v>
      </c>
      <c r="C270" s="267" t="s">
        <v>582</v>
      </c>
      <c r="D270" s="193">
        <v>55064.88</v>
      </c>
      <c r="E270" s="193">
        <v>26432.49</v>
      </c>
      <c r="F270" s="44">
        <f t="shared" si="59"/>
        <v>48.002447294900129</v>
      </c>
    </row>
    <row r="271" spans="1:6" ht="12.75" customHeight="1" x14ac:dyDescent="0.2">
      <c r="A271" s="62">
        <v>3722</v>
      </c>
      <c r="B271" s="64" t="s">
        <v>583</v>
      </c>
      <c r="C271" s="267" t="s">
        <v>584</v>
      </c>
      <c r="D271" s="193">
        <v>12550.49</v>
      </c>
      <c r="E271" s="193">
        <v>34607.61</v>
      </c>
      <c r="F271" s="44">
        <f t="shared" si="59"/>
        <v>275.74708238483117</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227274.48</v>
      </c>
      <c r="E273" s="59">
        <f t="shared" si="60"/>
        <v>151990.24000000002</v>
      </c>
      <c r="F273" s="44">
        <f t="shared" ref="F273:F277" si="61">IF(D273&lt;&gt;0,IF(E273/D273&gt;=100,"&gt;&gt;100",E273/D273*100),"-")</f>
        <v>66.875189858535819</v>
      </c>
    </row>
    <row r="274" spans="1:6" ht="12.75" customHeight="1" x14ac:dyDescent="0.2">
      <c r="A274" s="62">
        <v>381</v>
      </c>
      <c r="B274" s="63" t="s">
        <v>589</v>
      </c>
      <c r="C274" s="267" t="s">
        <v>590</v>
      </c>
      <c r="D274" s="59">
        <f t="shared" ref="D274:E274" si="62">SUM(D275:D277)</f>
        <v>162953.79</v>
      </c>
      <c r="E274" s="59">
        <f t="shared" si="62"/>
        <v>151990.24000000002</v>
      </c>
      <c r="F274" s="44">
        <f t="shared" si="61"/>
        <v>93.27198833485248</v>
      </c>
    </row>
    <row r="275" spans="1:6" ht="12.75" customHeight="1" x14ac:dyDescent="0.2">
      <c r="A275" s="62">
        <v>3811</v>
      </c>
      <c r="B275" s="63" t="s">
        <v>591</v>
      </c>
      <c r="C275" s="267" t="s">
        <v>592</v>
      </c>
      <c r="D275" s="193">
        <v>162863.79</v>
      </c>
      <c r="E275" s="193">
        <v>151771.26</v>
      </c>
      <c r="F275" s="44">
        <f t="shared" si="61"/>
        <v>93.189075361687216</v>
      </c>
    </row>
    <row r="276" spans="1:6" ht="12.75" customHeight="1" x14ac:dyDescent="0.2">
      <c r="A276" s="62">
        <v>3812</v>
      </c>
      <c r="B276" s="63" t="s">
        <v>593</v>
      </c>
      <c r="C276" s="267" t="s">
        <v>594</v>
      </c>
      <c r="D276" s="193">
        <v>90</v>
      </c>
      <c r="E276" s="193">
        <v>218.98</v>
      </c>
      <c r="F276" s="44">
        <f t="shared" si="61"/>
        <v>243.31111111111107</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64320.69</v>
      </c>
      <c r="E283" s="59">
        <f t="shared" si="65"/>
        <v>0</v>
      </c>
      <c r="F283" s="44">
        <f t="shared" ref="F283:F294" si="66">IF(D283&lt;&gt;0,IF(E283/D283&gt;=100,"&gt;&gt;100",E283/D283*100),"-")</f>
        <v>0</v>
      </c>
    </row>
    <row r="284" spans="1:6" ht="12.75" customHeight="1" x14ac:dyDescent="0.2">
      <c r="A284" s="62">
        <v>3831</v>
      </c>
      <c r="B284" s="63" t="s">
        <v>609</v>
      </c>
      <c r="C284" s="267" t="s">
        <v>610</v>
      </c>
      <c r="D284" s="193">
        <v>64320.69</v>
      </c>
      <c r="E284" s="193"/>
      <c r="F284" s="44">
        <f t="shared" si="66"/>
        <v>0</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852464.11</v>
      </c>
      <c r="E299" s="59">
        <f>E152-E297+E298</f>
        <v>1160048.03</v>
      </c>
      <c r="F299" s="44">
        <f t="shared" si="68"/>
        <v>136.08174425079315</v>
      </c>
    </row>
    <row r="300" spans="1:6" ht="12.75" customHeight="1" x14ac:dyDescent="0.2">
      <c r="A300" s="62" t="s">
        <v>630</v>
      </c>
      <c r="B300" s="63" t="s">
        <v>641</v>
      </c>
      <c r="C300" s="267" t="s">
        <v>642</v>
      </c>
      <c r="D300" s="59">
        <f>IF(D6&gt;=D299,D6-D299,0)</f>
        <v>674507.36</v>
      </c>
      <c r="E300" s="59">
        <f>IF(E6&gt;=E299,E6-E299,0)</f>
        <v>453640.90999999992</v>
      </c>
      <c r="F300" s="44">
        <f t="shared" si="68"/>
        <v>67.255146037250043</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6335562.0700000003</v>
      </c>
      <c r="E302" s="193">
        <v>6948538.4699999997</v>
      </c>
      <c r="F302" s="44">
        <f t="shared" si="68"/>
        <v>109.675169988509</v>
      </c>
    </row>
    <row r="303" spans="1:6" ht="12.75" customHeight="1" x14ac:dyDescent="0.2">
      <c r="A303" s="62">
        <v>92221</v>
      </c>
      <c r="B303" s="63" t="s">
        <v>647</v>
      </c>
      <c r="C303" s="267" t="s">
        <v>648</v>
      </c>
      <c r="D303" s="193">
        <v>0</v>
      </c>
      <c r="E303" s="193"/>
      <c r="F303" s="44" t="str">
        <f t="shared" si="68"/>
        <v>-</v>
      </c>
    </row>
    <row r="304" spans="1:6" ht="12.75" customHeight="1" x14ac:dyDescent="0.2">
      <c r="A304" s="62">
        <v>96</v>
      </c>
      <c r="B304" s="228" t="s">
        <v>649</v>
      </c>
      <c r="C304" s="267" t="s">
        <v>650</v>
      </c>
      <c r="D304" s="193">
        <v>1489958.51</v>
      </c>
      <c r="E304" s="193">
        <v>1621953.02</v>
      </c>
      <c r="F304" s="44">
        <f t="shared" si="68"/>
        <v>108.85893862910316</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3" t="s">
        <v>655</v>
      </c>
      <c r="B307" s="364"/>
      <c r="C307" s="170"/>
      <c r="D307" s="42"/>
      <c r="E307" s="42"/>
      <c r="F307" s="43"/>
    </row>
    <row r="308" spans="1:6" ht="12.75" customHeight="1" x14ac:dyDescent="0.2">
      <c r="A308" s="62">
        <v>7</v>
      </c>
      <c r="B308" s="63" t="s">
        <v>656</v>
      </c>
      <c r="C308" s="267" t="s">
        <v>657</v>
      </c>
      <c r="D308" s="59">
        <f t="shared" ref="D308:E308" si="71">D309+D321+D354+D358</f>
        <v>866.61</v>
      </c>
      <c r="E308" s="59">
        <f t="shared" si="71"/>
        <v>654.23</v>
      </c>
      <c r="F308" s="44">
        <f t="shared" ref="F308:F428" si="72">IF(D308&lt;&gt;0,IF(E308/D308&gt;=100,"&gt;&gt;100",E308/D308*100),"-")</f>
        <v>75.493013004696465</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866.61</v>
      </c>
      <c r="E321" s="59">
        <f t="shared" si="76"/>
        <v>654.23</v>
      </c>
      <c r="F321" s="44">
        <f t="shared" si="72"/>
        <v>75.493013004696465</v>
      </c>
    </row>
    <row r="322" spans="1:6" ht="12.75" customHeight="1" x14ac:dyDescent="0.2">
      <c r="A322" s="62">
        <v>721</v>
      </c>
      <c r="B322" s="63" t="s">
        <v>684</v>
      </c>
      <c r="C322" s="267" t="s">
        <v>685</v>
      </c>
      <c r="D322" s="59">
        <f t="shared" ref="D322:E322" si="77">SUM(D323:D326)</f>
        <v>866.61</v>
      </c>
      <c r="E322" s="59">
        <f t="shared" si="77"/>
        <v>654.23</v>
      </c>
      <c r="F322" s="44">
        <f t="shared" si="72"/>
        <v>75.493013004696465</v>
      </c>
    </row>
    <row r="323" spans="1:6" ht="12.75" customHeight="1" x14ac:dyDescent="0.2">
      <c r="A323" s="62">
        <v>7211</v>
      </c>
      <c r="B323" s="63" t="s">
        <v>686</v>
      </c>
      <c r="C323" s="267" t="s">
        <v>687</v>
      </c>
      <c r="D323" s="193">
        <v>866.61</v>
      </c>
      <c r="E323" s="193">
        <v>654.23</v>
      </c>
      <c r="F323" s="44">
        <f t="shared" si="72"/>
        <v>75.493013004696465</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46348.05</v>
      </c>
      <c r="E360" s="59">
        <f t="shared" si="86"/>
        <v>191409.72</v>
      </c>
      <c r="F360" s="44">
        <f t="shared" si="72"/>
        <v>412.98332939573504</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12469.009999999998</v>
      </c>
      <c r="E373" s="59">
        <f t="shared" si="90"/>
        <v>91208.09</v>
      </c>
      <c r="F373" s="44">
        <f t="shared" si="72"/>
        <v>731.47820075531263</v>
      </c>
    </row>
    <row r="374" spans="1:6" ht="12.75" customHeight="1" x14ac:dyDescent="0.2">
      <c r="A374" s="62">
        <v>421</v>
      </c>
      <c r="B374" s="63" t="s">
        <v>780</v>
      </c>
      <c r="C374" s="267" t="s">
        <v>781</v>
      </c>
      <c r="D374" s="59">
        <f t="shared" ref="D374:E374" si="91">SUM(D375:D378)</f>
        <v>11372.13</v>
      </c>
      <c r="E374" s="59">
        <f t="shared" si="91"/>
        <v>72170</v>
      </c>
      <c r="F374" s="44">
        <f t="shared" si="72"/>
        <v>634.62165838765486</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11372.13</v>
      </c>
      <c r="E377" s="193">
        <v>72170</v>
      </c>
      <c r="F377" s="44">
        <f t="shared" si="72"/>
        <v>634.62165838765486</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759.38</v>
      </c>
      <c r="E379" s="59">
        <f t="shared" si="92"/>
        <v>18516.439999999999</v>
      </c>
      <c r="F379" s="44">
        <f t="shared" si="72"/>
        <v>2438.3628749769546</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759.38</v>
      </c>
      <c r="E386" s="193">
        <v>18516.439999999999</v>
      </c>
      <c r="F386" s="44">
        <f t="shared" si="72"/>
        <v>2438.3628749769546</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 si="94">SUM(D394:D397)</f>
        <v>337.5</v>
      </c>
      <c r="E393" s="59">
        <f>SUM(E394:E397)</f>
        <v>521.65</v>
      </c>
      <c r="F393" s="44">
        <f t="shared" si="72"/>
        <v>154.56296296296296</v>
      </c>
    </row>
    <row r="394" spans="1:6" ht="12.75" customHeight="1" x14ac:dyDescent="0.2">
      <c r="A394" s="62">
        <v>4241</v>
      </c>
      <c r="B394" s="63" t="s">
        <v>805</v>
      </c>
      <c r="C394" s="267" t="s">
        <v>806</v>
      </c>
      <c r="D394" s="193">
        <v>337.5</v>
      </c>
      <c r="E394" s="193">
        <v>521.65</v>
      </c>
      <c r="F394" s="44" t="e">
        <f>IF(D394&lt;&gt;0,IF(#REF!/D394&gt;=100,"&gt;&gt;100",#REF!/D394*100),"-")</f>
        <v>#REF!</v>
      </c>
    </row>
    <row r="395" spans="1:6" ht="12.75" customHeight="1" x14ac:dyDescent="0.2">
      <c r="A395" s="62">
        <v>4242</v>
      </c>
      <c r="B395" s="63" t="s">
        <v>726</v>
      </c>
      <c r="C395" s="267" t="s">
        <v>807</v>
      </c>
      <c r="D395" s="193">
        <v>0</v>
      </c>
      <c r="E395" s="319"/>
      <c r="F395" s="44" t="str">
        <f>IF(D395&lt;&gt;0,IF(E394/D395&gt;=100,"&gt;&gt;100",E394/D395*100),"-")</f>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33879.040000000001</v>
      </c>
      <c r="E412" s="59">
        <f t="shared" si="100"/>
        <v>100201.63</v>
      </c>
      <c r="F412" s="44">
        <f t="shared" si="72"/>
        <v>295.76289646932145</v>
      </c>
    </row>
    <row r="413" spans="1:6" ht="12.75" customHeight="1" x14ac:dyDescent="0.2">
      <c r="A413" s="62">
        <v>451</v>
      </c>
      <c r="B413" s="63" t="s">
        <v>833</v>
      </c>
      <c r="C413" s="267" t="s">
        <v>834</v>
      </c>
      <c r="D413" s="193">
        <v>33879.040000000001</v>
      </c>
      <c r="E413" s="193">
        <v>100201.63</v>
      </c>
      <c r="F413" s="44">
        <f t="shared" si="72"/>
        <v>295.76289646932145</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45481.440000000002</v>
      </c>
      <c r="E418" s="59">
        <f t="shared" si="102"/>
        <v>190755.49</v>
      </c>
      <c r="F418" s="44">
        <f t="shared" si="72"/>
        <v>419.41391917230408</v>
      </c>
    </row>
    <row r="419" spans="1:6" ht="12.75" customHeight="1" x14ac:dyDescent="0.2">
      <c r="A419" s="62">
        <v>92212</v>
      </c>
      <c r="B419" s="63" t="s">
        <v>845</v>
      </c>
      <c r="C419" s="267" t="s">
        <v>846</v>
      </c>
      <c r="D419" s="193">
        <v>0</v>
      </c>
      <c r="E419" s="193"/>
      <c r="F419" s="44" t="str">
        <f t="shared" si="72"/>
        <v>-</v>
      </c>
    </row>
    <row r="420" spans="1:6" ht="12.75" customHeight="1" x14ac:dyDescent="0.2">
      <c r="A420" s="62">
        <v>92222</v>
      </c>
      <c r="B420" s="63" t="s">
        <v>847</v>
      </c>
      <c r="C420" s="267" t="s">
        <v>848</v>
      </c>
      <c r="D420" s="193">
        <v>7886299.8099999996</v>
      </c>
      <c r="E420" s="193">
        <v>8004887.2599999998</v>
      </c>
      <c r="F420" s="44">
        <f t="shared" si="72"/>
        <v>101.50371470597186</v>
      </c>
    </row>
    <row r="421" spans="1:6" ht="12.75" customHeight="1" x14ac:dyDescent="0.2">
      <c r="A421" s="62">
        <v>97</v>
      </c>
      <c r="B421" s="228" t="s">
        <v>849</v>
      </c>
      <c r="C421" s="267" t="s">
        <v>850</v>
      </c>
      <c r="D421" s="193">
        <v>19730.25</v>
      </c>
      <c r="E421" s="193">
        <v>9390.7900000000009</v>
      </c>
      <c r="F421" s="44">
        <f t="shared" si="72"/>
        <v>47.595899697165521</v>
      </c>
    </row>
    <row r="422" spans="1:6" ht="12.75" customHeight="1" x14ac:dyDescent="0.2">
      <c r="A422" s="62" t="s">
        <v>630</v>
      </c>
      <c r="B422" s="63" t="s">
        <v>851</v>
      </c>
      <c r="C422" s="267" t="s">
        <v>852</v>
      </c>
      <c r="D422" s="59">
        <f>D6+D308</f>
        <v>1527838.08</v>
      </c>
      <c r="E422" s="59">
        <f>E6+E308</f>
        <v>1614343.17</v>
      </c>
      <c r="F422" s="44">
        <f t="shared" si="72"/>
        <v>105.66192786607334</v>
      </c>
    </row>
    <row r="423" spans="1:6" ht="12.75" customHeight="1" x14ac:dyDescent="0.2">
      <c r="A423" s="62" t="s">
        <v>630</v>
      </c>
      <c r="B423" s="63" t="s">
        <v>853</v>
      </c>
      <c r="C423" s="267" t="s">
        <v>854</v>
      </c>
      <c r="D423" s="59">
        <f t="shared" ref="D423:E423" si="103">D299+D360</f>
        <v>898812.16</v>
      </c>
      <c r="E423" s="59">
        <f t="shared" si="103"/>
        <v>1351457.75</v>
      </c>
      <c r="F423" s="44">
        <f t="shared" si="72"/>
        <v>150.3604212475274</v>
      </c>
    </row>
    <row r="424" spans="1:6" ht="12.75" customHeight="1" x14ac:dyDescent="0.2">
      <c r="A424" s="62" t="s">
        <v>630</v>
      </c>
      <c r="B424" s="63" t="s">
        <v>855</v>
      </c>
      <c r="C424" s="267" t="s">
        <v>856</v>
      </c>
      <c r="D424" s="59">
        <f t="shared" ref="D424:E424" si="104">IF(D422&gt;=D423,D422-D423,0)</f>
        <v>629025.92000000004</v>
      </c>
      <c r="E424" s="59">
        <f t="shared" si="104"/>
        <v>262885.41999999993</v>
      </c>
      <c r="F424" s="44">
        <f t="shared" si="72"/>
        <v>41.792462224768087</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1550737.7399999993</v>
      </c>
      <c r="E427" s="59">
        <f t="shared" si="107"/>
        <v>1056348.79</v>
      </c>
      <c r="F427" s="44">
        <f t="shared" si="72"/>
        <v>68.119112777896319</v>
      </c>
    </row>
    <row r="428" spans="1:6" ht="24" x14ac:dyDescent="0.2">
      <c r="A428" s="269" t="s">
        <v>864</v>
      </c>
      <c r="B428" s="263" t="s">
        <v>865</v>
      </c>
      <c r="C428" s="270" t="s">
        <v>866</v>
      </c>
      <c r="D428" s="80">
        <f t="shared" ref="D428:E428" si="108">D304+D421</f>
        <v>1509688.76</v>
      </c>
      <c r="E428" s="80">
        <f t="shared" si="108"/>
        <v>1631343.81</v>
      </c>
      <c r="F428" s="60">
        <f t="shared" si="72"/>
        <v>108.05828679548493</v>
      </c>
    </row>
    <row r="429" spans="1:6" s="54" customFormat="1" ht="20.100000000000001" customHeight="1" x14ac:dyDescent="0.2">
      <c r="A429" s="363" t="s">
        <v>867</v>
      </c>
      <c r="B429" s="364"/>
      <c r="C429" s="170"/>
      <c r="D429" s="42"/>
      <c r="E429" s="42"/>
      <c r="F429" s="43"/>
    </row>
    <row r="430" spans="1:6" ht="12.75" customHeight="1" x14ac:dyDescent="0.2">
      <c r="A430" s="62">
        <v>8</v>
      </c>
      <c r="B430" s="63" t="s">
        <v>868</v>
      </c>
      <c r="C430" s="267" t="s">
        <v>869</v>
      </c>
      <c r="D430" s="59">
        <f>D431+D466+D479+D491+D522</f>
        <v>20000</v>
      </c>
      <c r="E430" s="59">
        <f>E431+E466+E479+E491+E522</f>
        <v>0</v>
      </c>
      <c r="F430" s="44">
        <f t="shared" ref="F430:F651" si="109">IF(D430&lt;&gt;0,IF(E430/D430&gt;=100,"&gt;&gt;100",E430/D430*100),"-")</f>
        <v>0</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20000</v>
      </c>
      <c r="E491" s="59">
        <f t="shared" si="126"/>
        <v>0</v>
      </c>
      <c r="F491" s="44">
        <f t="shared" si="109"/>
        <v>0</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20000</v>
      </c>
      <c r="E509" s="59">
        <f t="shared" si="130"/>
        <v>0</v>
      </c>
      <c r="F509" s="44">
        <f t="shared" si="109"/>
        <v>0</v>
      </c>
    </row>
    <row r="510" spans="1:6" ht="12.75" customHeight="1" x14ac:dyDescent="0.2">
      <c r="A510" s="62">
        <v>8453</v>
      </c>
      <c r="B510" s="63" t="s">
        <v>1028</v>
      </c>
      <c r="C510" s="267" t="s">
        <v>1029</v>
      </c>
      <c r="D510" s="193">
        <v>20000</v>
      </c>
      <c r="E510" s="193"/>
      <c r="F510" s="44">
        <f t="shared" si="109"/>
        <v>0</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125884.43</v>
      </c>
      <c r="E535" s="59">
        <f>E536+E571+E584+E597+E629</f>
        <v>107151.07</v>
      </c>
      <c r="F535" s="44">
        <f t="shared" si="109"/>
        <v>85.118604421531728</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125884.43</v>
      </c>
      <c r="E597" s="59">
        <f t="shared" si="152"/>
        <v>107151.07</v>
      </c>
      <c r="F597" s="44">
        <f t="shared" si="109"/>
        <v>85.118604421531728</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115884.43</v>
      </c>
      <c r="E609" s="59">
        <f t="shared" si="156"/>
        <v>77151.070000000007</v>
      </c>
      <c r="F609" s="44">
        <f t="shared" si="109"/>
        <v>66.575872185763018</v>
      </c>
    </row>
    <row r="610" spans="1:6" ht="24" x14ac:dyDescent="0.2">
      <c r="A610" s="62">
        <v>5443</v>
      </c>
      <c r="B610" s="63" t="s">
        <v>1218</v>
      </c>
      <c r="C610" s="267" t="s">
        <v>1219</v>
      </c>
      <c r="D610" s="193">
        <v>115884.43</v>
      </c>
      <c r="E610" s="193">
        <v>77151.070000000007</v>
      </c>
      <c r="F610" s="44">
        <f t="shared" si="109"/>
        <v>66.575872185763018</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10000</v>
      </c>
      <c r="E616" s="59">
        <f t="shared" si="157"/>
        <v>30000</v>
      </c>
      <c r="F616" s="44">
        <f t="shared" si="109"/>
        <v>300</v>
      </c>
    </row>
    <row r="617" spans="1:6" ht="24" x14ac:dyDescent="0.2">
      <c r="A617" s="62">
        <v>5453</v>
      </c>
      <c r="B617" s="182" t="s">
        <v>1232</v>
      </c>
      <c r="C617" s="267" t="s">
        <v>1233</v>
      </c>
      <c r="D617" s="193">
        <v>10000</v>
      </c>
      <c r="E617" s="193">
        <v>30000</v>
      </c>
      <c r="F617" s="44">
        <f t="shared" si="109"/>
        <v>300</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105884.43</v>
      </c>
      <c r="E640" s="59">
        <f>IF(E535-E430&gt;=0,E535-E430,0)</f>
        <v>107151.07</v>
      </c>
      <c r="F640" s="44">
        <f t="shared" si="109"/>
        <v>101.19624764471982</v>
      </c>
    </row>
    <row r="641" spans="1:6" ht="12.75" customHeight="1" x14ac:dyDescent="0.2">
      <c r="A641" s="62">
        <v>92213</v>
      </c>
      <c r="B641" s="63" t="s">
        <v>1280</v>
      </c>
      <c r="C641" s="267" t="s">
        <v>1281</v>
      </c>
      <c r="D641" s="193">
        <v>239398.03</v>
      </c>
      <c r="E641" s="193">
        <v>383037.79</v>
      </c>
      <c r="F641" s="44">
        <f t="shared" si="109"/>
        <v>160.00039348694725</v>
      </c>
    </row>
    <row r="642" spans="1:6" ht="12.75" customHeight="1" x14ac:dyDescent="0.2">
      <c r="A642" s="62">
        <v>92223</v>
      </c>
      <c r="B642" s="63" t="s">
        <v>1282</v>
      </c>
      <c r="C642" s="267" t="s">
        <v>1283</v>
      </c>
      <c r="D642" s="193">
        <v>0</v>
      </c>
      <c r="E642" s="193"/>
      <c r="F642" s="44" t="str">
        <f t="shared" si="109"/>
        <v>-</v>
      </c>
    </row>
    <row r="643" spans="1:6" ht="12.75" customHeight="1" x14ac:dyDescent="0.2">
      <c r="A643" s="62" t="s">
        <v>630</v>
      </c>
      <c r="B643" s="63" t="s">
        <v>1284</v>
      </c>
      <c r="C643" s="267" t="s">
        <v>1285</v>
      </c>
      <c r="D643" s="59">
        <f>D422+D430</f>
        <v>1547838.08</v>
      </c>
      <c r="E643" s="59">
        <f>E422+E430</f>
        <v>1614343.17</v>
      </c>
      <c r="F643" s="44">
        <f t="shared" si="109"/>
        <v>104.29664387117288</v>
      </c>
    </row>
    <row r="644" spans="1:6" ht="12.75" customHeight="1" x14ac:dyDescent="0.2">
      <c r="A644" s="62" t="s">
        <v>630</v>
      </c>
      <c r="B644" s="63" t="s">
        <v>1286</v>
      </c>
      <c r="C644" s="267" t="s">
        <v>1287</v>
      </c>
      <c r="D644" s="59">
        <f>D423+D535</f>
        <v>1024696.5900000001</v>
      </c>
      <c r="E644" s="59">
        <f>E423+E535</f>
        <v>1458608.82</v>
      </c>
      <c r="F644" s="44">
        <f t="shared" si="109"/>
        <v>142.34543514973538</v>
      </c>
    </row>
    <row r="645" spans="1:6" ht="12.75" customHeight="1" x14ac:dyDescent="0.2">
      <c r="A645" s="62" t="s">
        <v>630</v>
      </c>
      <c r="B645" s="63" t="s">
        <v>1288</v>
      </c>
      <c r="C645" s="267" t="s">
        <v>1289</v>
      </c>
      <c r="D645" s="59">
        <f t="shared" ref="D645:E645" si="163">IF(D643&gt;=D644,D643-D644,0)</f>
        <v>523141.49</v>
      </c>
      <c r="E645" s="59">
        <f t="shared" si="163"/>
        <v>155734.34999999986</v>
      </c>
      <c r="F645" s="44">
        <f t="shared" si="109"/>
        <v>29.769068784813811</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1311339.7099999993</v>
      </c>
      <c r="E648" s="59">
        <f>IF(E427-E426+E642-E641&gt;=0,E427-E426+E642-E641,0)</f>
        <v>673311</v>
      </c>
      <c r="F648" s="44">
        <f t="shared" si="109"/>
        <v>51.345276503523287</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788198.21999999927</v>
      </c>
      <c r="E650" s="59">
        <f t="shared" si="166"/>
        <v>517576.65000000014</v>
      </c>
      <c r="F650" s="44">
        <f t="shared" si="109"/>
        <v>65.665797875057436</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3" t="s">
        <v>1302</v>
      </c>
      <c r="B652" s="364"/>
      <c r="C652" s="170"/>
      <c r="D652" s="42"/>
      <c r="E652" s="42"/>
      <c r="F652" s="43"/>
    </row>
    <row r="653" spans="1:6" ht="12.75" customHeight="1" x14ac:dyDescent="0.2">
      <c r="A653" s="62">
        <v>11</v>
      </c>
      <c r="B653" s="63" t="s">
        <v>1303</v>
      </c>
      <c r="C653" s="267" t="s">
        <v>1304</v>
      </c>
      <c r="D653" s="193">
        <v>10421.5</v>
      </c>
      <c r="E653" s="193">
        <v>123385.63</v>
      </c>
      <c r="F653" s="44">
        <f t="shared" ref="F653:F740" si="167">IF(D653&lt;&gt;0,IF(E653/D653&gt;=100,"&gt;&gt;100",E653/D653*100),"-")</f>
        <v>1183.9526939500072</v>
      </c>
    </row>
    <row r="654" spans="1:6" ht="12.75" customHeight="1" x14ac:dyDescent="0.2">
      <c r="A654" s="62" t="s">
        <v>1305</v>
      </c>
      <c r="B654" s="63" t="s">
        <v>1306</v>
      </c>
      <c r="C654" s="267" t="s">
        <v>1305</v>
      </c>
      <c r="D654" s="193">
        <v>1600476.59</v>
      </c>
      <c r="E654" s="193">
        <v>1753641.66</v>
      </c>
      <c r="F654" s="44">
        <f t="shared" si="167"/>
        <v>109.56996628110629</v>
      </c>
    </row>
    <row r="655" spans="1:6" ht="12.75" customHeight="1" x14ac:dyDescent="0.2">
      <c r="A655" s="62" t="s">
        <v>1307</v>
      </c>
      <c r="B655" s="63" t="s">
        <v>1308</v>
      </c>
      <c r="C655" s="267" t="s">
        <v>1307</v>
      </c>
      <c r="D655" s="193">
        <v>1479396.23</v>
      </c>
      <c r="E655" s="193">
        <v>1808627.08</v>
      </c>
      <c r="F655" s="44">
        <f t="shared" si="167"/>
        <v>122.25440644796019</v>
      </c>
    </row>
    <row r="656" spans="1:6" ht="24" x14ac:dyDescent="0.2">
      <c r="A656" s="62">
        <v>11</v>
      </c>
      <c r="B656" s="63" t="s">
        <v>1309</v>
      </c>
      <c r="C656" s="267" t="s">
        <v>1310</v>
      </c>
      <c r="D656" s="59">
        <f t="shared" ref="D656:E656" si="168">+D653+D654-D655</f>
        <v>131501.8600000001</v>
      </c>
      <c r="E656" s="59">
        <f t="shared" si="168"/>
        <v>68400.209999999963</v>
      </c>
      <c r="F656" s="44">
        <f t="shared" si="167"/>
        <v>52.014633101007021</v>
      </c>
    </row>
    <row r="657" spans="1:6" ht="24" x14ac:dyDescent="0.2">
      <c r="A657" s="62" t="s">
        <v>630</v>
      </c>
      <c r="B657" s="63" t="s">
        <v>1311</v>
      </c>
      <c r="C657" s="267" t="s">
        <v>1312</v>
      </c>
      <c r="D657" s="273">
        <v>40</v>
      </c>
      <c r="E657" s="273">
        <v>40</v>
      </c>
      <c r="F657" s="44">
        <f t="shared" si="167"/>
        <v>100</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40</v>
      </c>
      <c r="E659" s="273">
        <v>40</v>
      </c>
      <c r="F659" s="44">
        <f t="shared" si="167"/>
        <v>100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572658.77</v>
      </c>
      <c r="E669" s="193">
        <v>230615.24</v>
      </c>
      <c r="F669" s="44">
        <f t="shared" si="167"/>
        <v>40.270969743465201</v>
      </c>
    </row>
    <row r="670" spans="1:6" ht="12.75" customHeight="1" x14ac:dyDescent="0.2">
      <c r="A670" s="62">
        <v>63312</v>
      </c>
      <c r="B670" s="63" t="s">
        <v>1338</v>
      </c>
      <c r="C670" s="267" t="s">
        <v>1339</v>
      </c>
      <c r="D670" s="193">
        <v>69570.69</v>
      </c>
      <c r="E670" s="193"/>
      <c r="F670" s="44">
        <f t="shared" si="167"/>
        <v>0</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613.38</v>
      </c>
      <c r="E672" s="193">
        <v>7050.25</v>
      </c>
      <c r="F672" s="44">
        <f t="shared" si="167"/>
        <v>1149.4098275131239</v>
      </c>
    </row>
    <row r="673" spans="1:6" ht="12.75" customHeight="1" x14ac:dyDescent="0.2">
      <c r="A673" s="62">
        <v>63321</v>
      </c>
      <c r="B673" s="63" t="s">
        <v>1344</v>
      </c>
      <c r="C673" s="267" t="s">
        <v>1345</v>
      </c>
      <c r="D673" s="193">
        <v>446.23</v>
      </c>
      <c r="E673" s="193">
        <v>300000</v>
      </c>
      <c r="F673" s="44" t="str">
        <f t="shared" si="167"/>
        <v>&gt;&gt;100</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5990.54</v>
      </c>
      <c r="E677" s="191">
        <v>14040.6</v>
      </c>
      <c r="F677" s="70">
        <f t="shared" si="167"/>
        <v>234.37953840555275</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252450</v>
      </c>
      <c r="E702" s="191"/>
      <c r="F702" s="70">
        <f t="shared" si="167"/>
        <v>0</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3156</v>
      </c>
      <c r="E734" s="191">
        <v>2999.05</v>
      </c>
      <c r="F734" s="70">
        <f t="shared" si="167"/>
        <v>95.026932826362483</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1791.67</v>
      </c>
      <c r="E738" s="193">
        <v>1791.67</v>
      </c>
      <c r="F738" s="44">
        <f t="shared" si="167"/>
        <v>100</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19797.169999999998</v>
      </c>
      <c r="E740" s="191">
        <v>19491.580000000002</v>
      </c>
      <c r="F740" s="70">
        <f t="shared" si="167"/>
        <v>98.456395535321491</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18890.55</v>
      </c>
      <c r="E782" s="191">
        <v>17943.72</v>
      </c>
      <c r="F782" s="70">
        <f t="shared" si="169"/>
        <v>94.987811366000471</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25016.33</v>
      </c>
      <c r="E843" s="193">
        <v>7639.78</v>
      </c>
      <c r="F843" s="44">
        <f t="shared" si="169"/>
        <v>30.539171812971766</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13060.14</v>
      </c>
      <c r="E846" s="193">
        <v>10829.34</v>
      </c>
      <c r="F846" s="44">
        <f t="shared" si="169"/>
        <v>82.919019244816667</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16988.41</v>
      </c>
      <c r="E848" s="318">
        <v>7963.37</v>
      </c>
      <c r="F848" s="44">
        <f t="shared" si="169"/>
        <v>46.875310873707427</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v>263.98</v>
      </c>
      <c r="F853" s="44" t="str">
        <f t="shared" si="169"/>
        <v>-</v>
      </c>
    </row>
    <row r="854" spans="1:6" ht="12.75" customHeight="1" x14ac:dyDescent="0.2">
      <c r="A854" s="62" t="s">
        <v>1684</v>
      </c>
      <c r="B854" s="63" t="s">
        <v>1685</v>
      </c>
      <c r="C854" s="267" t="s">
        <v>1684</v>
      </c>
      <c r="D854" s="193">
        <v>723.94</v>
      </c>
      <c r="E854" s="193">
        <v>911.02</v>
      </c>
      <c r="F854" s="44">
        <f t="shared" si="169"/>
        <v>125.84192060115478</v>
      </c>
    </row>
    <row r="855" spans="1:6" ht="12.75" customHeight="1" x14ac:dyDescent="0.2">
      <c r="A855" s="62" t="s">
        <v>1686</v>
      </c>
      <c r="B855" s="63" t="s">
        <v>1687</v>
      </c>
      <c r="C855" s="267" t="s">
        <v>1686</v>
      </c>
      <c r="D855" s="193">
        <v>11826.55</v>
      </c>
      <c r="E855" s="193">
        <v>33432.61</v>
      </c>
      <c r="F855" s="44">
        <f t="shared" si="169"/>
        <v>282.69114830614171</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9" t="s">
        <v>1996</v>
      </c>
      <c r="B1010" s="360"/>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7"/>
      <c r="E1021" s="358"/>
      <c r="F1021" s="50"/>
    </row>
    <row r="1022" spans="1:6" ht="15" customHeight="1" x14ac:dyDescent="0.2">
      <c r="A1022" s="139"/>
      <c r="B1022" s="162"/>
      <c r="C1022" s="172"/>
      <c r="D1022" s="357"/>
      <c r="E1022" s="358"/>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A9:A14 A3:F3 G1: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466:F588 G15:XFD1048576 A4:F8 C9:XFD14 A15:F35 A1:F2 A36:D465 F36:F465 E36:E394 E396:E465"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D18:E394 D395 D396:E1009">
    <cfRule type="cellIs" dxfId="17" priority="1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5" t="s">
        <v>32</v>
      </c>
      <c r="B2" s="366"/>
      <c r="C2" s="366"/>
      <c r="D2" s="366"/>
      <c r="E2" s="366"/>
      <c r="F2" s="366"/>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8" t="s">
        <v>2017</v>
      </c>
      <c r="B5" s="369"/>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3" t="s">
        <v>2318</v>
      </c>
      <c r="B175" s="364"/>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7" t="s">
        <v>1302</v>
      </c>
      <c r="B299" s="364"/>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70" t="s">
        <v>2719</v>
      </c>
      <c r="B2" s="371"/>
      <c r="C2" s="371"/>
      <c r="D2" s="371"/>
      <c r="E2" s="371"/>
      <c r="F2" s="371"/>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2"/>
      <c r="E143" s="373"/>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4" t="s">
        <v>2971</v>
      </c>
      <c r="B2" s="375"/>
      <c r="C2" s="375"/>
      <c r="D2" s="375"/>
      <c r="E2" s="375"/>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6"/>
      <c r="E51" s="377"/>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160" zoomScaleNormal="160" workbookViewId="0">
      <selection activeCell="D47" sqref="D4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8" t="s">
        <v>3041</v>
      </c>
      <c r="B2" s="375"/>
      <c r="C2" s="375"/>
      <c r="D2" s="375"/>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1233311.5</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1235490.0299999998</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987641.92999999993</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270501.88</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439529.01</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1507.83</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12154.21</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42049.66</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60907.38</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160991.96</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191409.72</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12.75" x14ac:dyDescent="0.2">
      <c r="A24" s="317" t="s">
        <v>2455</v>
      </c>
      <c r="B24" s="133" t="s">
        <v>3077</v>
      </c>
      <c r="C24" s="133" t="s">
        <v>3078</v>
      </c>
      <c r="D24" s="306">
        <v>56438.38</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1502203.38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1073582.67</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288787.12</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440939.19</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6671.35</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12154.21</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42049.66</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62594.78</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162594.85999999999</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57791.5</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210499.44</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147584.17000000001</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147584.17000000001</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70537.100000000006</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966598.14999999991</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772025.69</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578410.90999999992</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2639.18</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2639.18</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515389.87</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83255.31</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164698.41</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66423.81</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201012.34</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14981.759999999998</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517.58000000000004</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1158.46</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995.42</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12310.3</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45400.100000000006</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14464.63</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12138.48</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18796.990000000002</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184823.63</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27967.49</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46568.87</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1000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109287.27</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8791.15</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8791.15</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194572.46000000002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60220.97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2315.1999999999998</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132036.29</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2" t="s">
        <v>3041</v>
      </c>
      <c r="B1" s="377"/>
      <c r="C1" s="377"/>
      <c r="D1" s="377"/>
      <c r="E1" s="50" t="s">
        <v>3188</v>
      </c>
      <c r="F1" s="50"/>
      <c r="G1" s="50"/>
      <c r="H1" s="50"/>
      <c r="I1" s="50"/>
      <c r="J1" s="50"/>
      <c r="K1" s="50"/>
      <c r="L1" s="50"/>
      <c r="M1" s="50"/>
      <c r="N1" s="50"/>
      <c r="O1" s="50"/>
      <c r="P1" s="50"/>
    </row>
    <row r="2" spans="1:17" ht="37.5" customHeight="1" x14ac:dyDescent="0.2">
      <c r="A2" s="382" t="s">
        <v>3189</v>
      </c>
      <c r="B2" s="377"/>
      <c r="C2" s="377"/>
      <c r="D2" s="377"/>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t="e">
        <f>E4+E14+E23+E298+E341+E344+E346</f>
        <v>#REF!</v>
      </c>
      <c r="F3" s="95" t="e">
        <f>F4+F14+F23+F298+F341+F344+F346</f>
        <v>#REF!</v>
      </c>
      <c r="G3" s="95">
        <f>IF(RefStr!C12&lt;&gt;"",INT(VALUE(MID(RefStr!C12,1,4))),0)</f>
        <v>2025</v>
      </c>
      <c r="H3" s="99">
        <f>IF(RefStr!C12&lt;&gt;"",INT(VALUE(MID(RefStr!C12,6,2))),0)</f>
        <v>6</v>
      </c>
      <c r="I3" s="100">
        <f>RefStr!C10*1</f>
        <v>22</v>
      </c>
      <c r="J3" s="101" t="e">
        <f>RefStr!H7</f>
        <v>#REF!</v>
      </c>
      <c r="K3" s="99" t="str">
        <f>RefStr!H9</f>
        <v>NE</v>
      </c>
      <c r="L3" s="99" t="str">
        <f>RefStr!H10</f>
        <v>NE</v>
      </c>
      <c r="M3" s="99" t="str">
        <f>RefStr!H8</f>
        <v>NE</v>
      </c>
      <c r="N3" s="99" t="str">
        <f>RefStr!H11</f>
        <v>DA</v>
      </c>
      <c r="O3" s="102">
        <f>RefStr!C6</f>
        <v>37148</v>
      </c>
      <c r="P3" s="50"/>
    </row>
    <row r="4" spans="1:17" ht="19.5" customHeight="1" x14ac:dyDescent="0.2">
      <c r="A4" s="383" t="s">
        <v>3201</v>
      </c>
      <c r="B4" s="384"/>
      <c r="C4" s="385"/>
      <c r="D4" s="94"/>
      <c r="E4" s="50" t="e">
        <f>SUM(E5:E13)</f>
        <v>#REF!</v>
      </c>
      <c r="F4" s="50">
        <f>SUM(F5:F13)</f>
        <v>0</v>
      </c>
      <c r="G4" s="50"/>
      <c r="H4" s="50"/>
      <c r="I4" s="103" t="s">
        <v>3202</v>
      </c>
      <c r="J4" s="103" t="s">
        <v>3203</v>
      </c>
      <c r="K4" s="103" t="s">
        <v>3204</v>
      </c>
      <c r="L4" s="50"/>
      <c r="M4" s="50"/>
      <c r="N4" s="50"/>
      <c r="O4" s="50"/>
      <c r="P4" s="50"/>
    </row>
    <row r="5" spans="1:17" ht="63.75" customHeight="1" x14ac:dyDescent="0.2">
      <c r="A5" s="104">
        <v>1</v>
      </c>
      <c r="B5" s="105" t="e">
        <f t="shared" ref="B5:B13" si="0">IF(E5=1,"Pogreška",IF(F5=1,"Provjera","O.K."))</f>
        <v>#REF!</v>
      </c>
      <c r="C5" s="266" t="s">
        <v>3205</v>
      </c>
      <c r="D5" s="94"/>
      <c r="E5" s="50" t="e">
        <f t="shared" ref="E5:E13" si="1">MAX(G5:K5)</f>
        <v>#REF!</v>
      </c>
      <c r="F5" s="50">
        <v>0</v>
      </c>
      <c r="G5" s="50"/>
      <c r="H5" s="50"/>
      <c r="I5" s="106" t="e">
        <f>IF(AND($I$3=11,OR($H$3=3,$H$3=9),OR($J$3&lt;&gt;"DA",$K$3&lt;&gt;"NE",$L$3&lt;&gt;"NE",$M$3&lt;&gt;"NE",$N$3&lt;&gt;"DA")),1,0)</f>
        <v>#REF!</v>
      </c>
      <c r="J5" s="106" t="e">
        <f>IF(AND($I$3=11,$H$3=6,OR($J$3&lt;&gt;"DA",$K$3&lt;&gt;"NE",$L$3&lt;&gt;"NE",$M$3&lt;&gt;"NE",$N$3&lt;&gt;"DA")),1,0)</f>
        <v>#REF!</v>
      </c>
      <c r="K5" s="95" t="e">
        <f>IF(AND($I$3=11,$H$3=12,OR($J$3&lt;&gt;"DA",$K$3&lt;&gt;"DA",$L$3&lt;&gt;"DA",$M$3&lt;&gt;"DA",$N$3&lt;&gt;"DA")),1,0)</f>
        <v>#REF!</v>
      </c>
      <c r="L5" s="50"/>
      <c r="M5" s="50"/>
      <c r="N5" s="50"/>
      <c r="O5" s="50"/>
      <c r="P5" s="50"/>
    </row>
    <row r="6" spans="1:17" ht="73.5" customHeight="1" x14ac:dyDescent="0.2">
      <c r="A6" s="104">
        <v>2</v>
      </c>
      <c r="B6" s="105" t="e">
        <f t="shared" si="0"/>
        <v>#REF!</v>
      </c>
      <c r="C6" s="266" t="s">
        <v>3206</v>
      </c>
      <c r="D6" s="94"/>
      <c r="E6" s="50" t="e">
        <f t="shared" si="1"/>
        <v>#REF!</v>
      </c>
      <c r="F6" s="50">
        <v>0</v>
      </c>
      <c r="G6" s="50"/>
      <c r="H6" s="50"/>
      <c r="I6" s="106" t="e">
        <f>IF(AND($I$3=12,OR($H$3=3,$H$3=9),OR($J$3&lt;&gt;"NE",$K$3&lt;&gt;"NE",$L$3&lt;&gt;"NE",$M$3&lt;&gt;"NE",$N$3&lt;&gt;"DA")),1,0)</f>
        <v>#REF!</v>
      </c>
      <c r="J6" s="106" t="e">
        <f>IF(AND($I$3=12,$H$3=6,OR($J$3&lt;&gt;"DA",$K$3&lt;&gt;"NE",$L$3&lt;&gt;"NE",$M$3&lt;&gt;"NE",$N$3&lt;&gt;"DA")),1,0)</f>
        <v>#REF!</v>
      </c>
      <c r="K6" s="95" t="e">
        <f>IF(AND($I$3=12,$H$3=12,OR(J3&lt;&gt;"DA",K3&lt;&gt;"DA",L3&lt;&gt;"DA",M3&lt;&gt;"DA",N3&lt;&gt;"DA")),1,0)</f>
        <v>#REF!</v>
      </c>
      <c r="L6" s="50"/>
      <c r="M6" s="50"/>
      <c r="N6" s="50"/>
      <c r="O6" s="50"/>
      <c r="P6" s="50"/>
    </row>
    <row r="7" spans="1:17" ht="65.25" customHeight="1" x14ac:dyDescent="0.2">
      <c r="A7" s="104">
        <v>3</v>
      </c>
      <c r="B7" s="105" t="e">
        <f t="shared" si="0"/>
        <v>#REF!</v>
      </c>
      <c r="C7" s="266" t="s">
        <v>3207</v>
      </c>
      <c r="D7" s="94"/>
      <c r="E7" s="50" t="e">
        <f t="shared" si="1"/>
        <v>#REF!</v>
      </c>
      <c r="F7" s="50">
        <v>0</v>
      </c>
      <c r="G7" s="50"/>
      <c r="H7" s="50"/>
      <c r="I7" s="95" t="e">
        <f>IF(AND($I$3=13,OR($H$3=3,$H$3=9),OR($J$3&lt;&gt;"DA",$K$3&lt;&gt;"NE",$L$3&lt;&gt;"NE",$M$3&lt;&gt;"NE",$N$3&lt;&gt;"NE")),1,0)</f>
        <v>#REF!</v>
      </c>
      <c r="J7" s="95" t="e">
        <f>IF(AND($I$3=13,$H$3=6,OR($J$3&lt;&gt;"DA",$K$3&lt;&gt;"NE",$L$3&lt;&gt;"NE",$M$3&lt;&gt;"NE",$N$3&lt;&gt;"NE")),1,0)</f>
        <v>#REF!</v>
      </c>
      <c r="K7" s="95" t="e">
        <f>IF(AND($I$3=13,$H$3=12,OR($J$3&lt;&gt;"DA",$K$3&lt;&gt;"DA",$L$3&lt;&gt;"DA",$M$3&lt;&gt;"DA",$N$3&lt;&gt;"NE")),1,0)</f>
        <v>#REF!</v>
      </c>
      <c r="L7" s="50"/>
      <c r="M7" s="50"/>
      <c r="N7" s="50"/>
      <c r="O7" s="50"/>
      <c r="P7" s="50"/>
    </row>
    <row r="8" spans="1:17" ht="74.25" customHeight="1" x14ac:dyDescent="0.2">
      <c r="A8" s="104">
        <v>4</v>
      </c>
      <c r="B8" s="105" t="e">
        <f t="shared" si="0"/>
        <v>#REF!</v>
      </c>
      <c r="C8" s="266" t="s">
        <v>3208</v>
      </c>
      <c r="D8" s="94"/>
      <c r="E8" s="50" t="e">
        <f t="shared" si="1"/>
        <v>#REF!</v>
      </c>
      <c r="F8" s="50">
        <v>0</v>
      </c>
      <c r="G8" s="50"/>
      <c r="H8" s="50"/>
      <c r="I8" s="95" t="e">
        <f>IF(AND($I$3=21,OR($H$3=3,$H$3=9),OR($J$3&lt;&gt;"DA",$K$3&lt;&gt;"NE",$L$3&lt;&gt;"NE",$M$3&lt;&gt;"NE",$N$3&lt;&gt;"NE")),1,0)</f>
        <v>#REF!</v>
      </c>
      <c r="J8" s="95" t="e">
        <f>IF(AND($I$3=21,$H$3=6,OR($J$3&lt;&gt;"DA",$K$3&lt;&gt;"NE",$L$3&lt;&gt;"NE",$M$3&lt;&gt;"NE",$N$3&lt;&gt;"DA")),1,0)</f>
        <v>#REF!</v>
      </c>
      <c r="K8" s="95" t="e">
        <f>IF(AND($I$3=21,$H$3=12,OR($J$3&lt;&gt;"DA",$K$3&lt;&gt;"DA",$L$3&lt;&gt;"DA",$M$3&lt;&gt;"DA",$N$3&lt;&gt;"DA")),1,0)</f>
        <v>#REF!</v>
      </c>
      <c r="L8" s="50"/>
      <c r="M8" s="50"/>
      <c r="N8" s="50"/>
      <c r="O8" s="50"/>
      <c r="P8" s="50"/>
    </row>
    <row r="9" spans="1:17" ht="62.25" customHeight="1" x14ac:dyDescent="0.2">
      <c r="A9" s="104">
        <v>5</v>
      </c>
      <c r="B9" s="105" t="e">
        <f t="shared" si="0"/>
        <v>#REF!</v>
      </c>
      <c r="C9" s="266" t="s">
        <v>3209</v>
      </c>
      <c r="D9" s="94"/>
      <c r="E9" s="50" t="e">
        <f t="shared" si="1"/>
        <v>#REF!</v>
      </c>
      <c r="F9" s="50">
        <v>0</v>
      </c>
      <c r="G9" s="50"/>
      <c r="H9" s="50"/>
      <c r="I9" s="95" t="e">
        <f>IF(AND($I$3=22,OR($H$3=3,$H$3=9),OR($J$3&lt;&gt;"DA",$K$3&lt;&gt;"NE",$L$3&lt;&gt;"NE",$M$3&lt;&gt;"NE",$N$3&lt;&gt;"DA")),1,0)</f>
        <v>#REF!</v>
      </c>
      <c r="J9" s="95" t="e">
        <f>IF(AND($I$3=22,$H$3=6,OR($J$3&lt;&gt;"DA",$K$3&lt;&gt;"NE",$L$3&lt;&gt;"NE",$M$3&lt;&gt;"NE",$N$3&lt;&gt;"DA")),1,0)</f>
        <v>#REF!</v>
      </c>
      <c r="K9" s="95" t="e">
        <f>IF(AND($I$3=22,$H$3=12,OR($J$3&lt;&gt;"DA",$K$3&lt;&gt;"DA",$L$3&lt;&gt;"DA",$M$3&lt;&gt;"DA",$N$3&lt;&gt;"DA")),1,0)</f>
        <v>#REF!</v>
      </c>
      <c r="L9" s="50"/>
      <c r="M9" s="50"/>
      <c r="N9" s="50"/>
      <c r="O9" s="50"/>
      <c r="P9" s="50"/>
    </row>
    <row r="10" spans="1:17" ht="75.75" customHeight="1" x14ac:dyDescent="0.2">
      <c r="A10" s="104">
        <v>6</v>
      </c>
      <c r="B10" s="105" t="e">
        <f t="shared" si="0"/>
        <v>#REF!</v>
      </c>
      <c r="C10" s="266" t="s">
        <v>3210</v>
      </c>
      <c r="D10" s="94"/>
      <c r="E10" s="50" t="e">
        <f t="shared" si="1"/>
        <v>#REF!</v>
      </c>
      <c r="F10" s="50">
        <v>0</v>
      </c>
      <c r="G10" s="50"/>
      <c r="H10" s="50"/>
      <c r="I10" s="95">
        <f>IF(AND($I$3=23,OR($H$3=3,$H$3=9)),1,0)</f>
        <v>0</v>
      </c>
      <c r="J10" s="95" t="e">
        <f>IF(AND($I$3=23,$H$3=6,OR($J$3&lt;&gt;"DA",$K$3&lt;&gt;"NE",$L$3&lt;&gt;"NE",$M$3&lt;&gt;"NE",$N$3&lt;&gt;"DA")),1,0)</f>
        <v>#REF!</v>
      </c>
      <c r="K10" s="95" t="e">
        <f>IF(AND($I$3=23,$H$3=12,OR($J$3&lt;&gt;"DA",$K$3&lt;&gt;"DA",$L$3&lt;&gt;"DA",$M$3&lt;&gt;"DA",$N$3&lt;&gt;"DA")),1,0)</f>
        <v>#REF!</v>
      </c>
      <c r="L10" s="50"/>
      <c r="M10" s="50"/>
      <c r="N10" s="50"/>
      <c r="O10" s="50"/>
      <c r="P10" s="50"/>
    </row>
    <row r="11" spans="1:17" ht="71.25" customHeight="1" x14ac:dyDescent="0.2">
      <c r="A11" s="104">
        <v>7</v>
      </c>
      <c r="B11" s="105" t="e">
        <f t="shared" si="0"/>
        <v>#REF!</v>
      </c>
      <c r="C11" s="266" t="s">
        <v>3211</v>
      </c>
      <c r="D11" s="94"/>
      <c r="E11" s="50" t="e">
        <f t="shared" si="1"/>
        <v>#REF!</v>
      </c>
      <c r="F11" s="50">
        <v>0</v>
      </c>
      <c r="G11" s="50"/>
      <c r="H11" s="50"/>
      <c r="I11" s="95" t="e">
        <f>IF(AND($I$3=31,OR($H$3=3,$H$3=9),OR($J$3&lt;&gt;"DA",$K$3&lt;&gt;"NE",$L$3&lt;&gt;"NE",$M$3&lt;&gt;"NE",$N$3&lt;&gt;"NE")),1,0)</f>
        <v>#REF!</v>
      </c>
      <c r="J11" s="95" t="e">
        <f>IF(AND($I$3=31,$H$3=6,OR($J$3&lt;&gt;"DA",$K$3&lt;&gt;"NE",$L$3&lt;&gt;"NE",$M$3&lt;&gt;"NE",$N$3&lt;&gt;"DA")),1,0)</f>
        <v>#REF!</v>
      </c>
      <c r="K11" s="95" t="e">
        <f>IF(AND($I$3=31,$H$3=12,OR($J$3&lt;&gt;"DA",$K$3&lt;&gt;"DA",$L$3&lt;&gt;"DA",$M$3&lt;&gt;"DA",$N$3&lt;&gt;"DA")),1,0)</f>
        <v>#REF!</v>
      </c>
      <c r="L11" s="50"/>
      <c r="M11" s="107"/>
      <c r="N11" s="50"/>
      <c r="O11" s="50"/>
      <c r="P11" s="50"/>
    </row>
    <row r="12" spans="1:17" ht="66" customHeight="1" x14ac:dyDescent="0.2">
      <c r="A12" s="104">
        <v>8</v>
      </c>
      <c r="B12" s="105" t="e">
        <f t="shared" si="0"/>
        <v>#REF!</v>
      </c>
      <c r="C12" s="266" t="s">
        <v>3212</v>
      </c>
      <c r="D12" s="94"/>
      <c r="E12" s="50" t="e">
        <f t="shared" si="1"/>
        <v>#REF!</v>
      </c>
      <c r="F12" s="50">
        <v>0</v>
      </c>
      <c r="G12" s="50"/>
      <c r="H12" s="50"/>
      <c r="I12" s="95" t="e">
        <f>IF(AND($I$3=41,OR($H$3=3,$H$3=9),OR($J$3&lt;&gt;"DA",$K$3&lt;&gt;"NE",$L$3&lt;&gt;"NE",$M$3&lt;&gt;"NE",$N$3&lt;&gt;"DA")),1,0)</f>
        <v>#REF!</v>
      </c>
      <c r="J12" s="95" t="e">
        <f>IF(AND($I$3=41,$H$3=6,OR($J$3&lt;&gt;"DA",$K$3&lt;&gt;"NE",$L$3&lt;&gt;"NE",$M$3&lt;&gt;"NE",$N$3&lt;&gt;"DA")),1,0)</f>
        <v>#REF!</v>
      </c>
      <c r="K12" s="95" t="e">
        <f>IF(AND($I$3=41,$H$3=12,OR($J$3&lt;&gt;"DA",$K$3&lt;&gt;"DA",$L$3&lt;&gt;"DA",$M$3&lt;&gt;"DA",$N$3&lt;&gt;"DA")),1,0)</f>
        <v>#REF!</v>
      </c>
      <c r="L12" s="50"/>
      <c r="M12" s="50"/>
      <c r="N12" s="50"/>
      <c r="O12" s="50"/>
      <c r="P12" s="50"/>
    </row>
    <row r="13" spans="1:17" ht="75" customHeight="1" x14ac:dyDescent="0.2">
      <c r="A13" s="104">
        <v>9</v>
      </c>
      <c r="B13" s="105" t="e">
        <f t="shared" si="0"/>
        <v>#REF!</v>
      </c>
      <c r="C13" s="266" t="s">
        <v>3213</v>
      </c>
      <c r="D13" s="94"/>
      <c r="E13" s="50" t="e">
        <f t="shared" si="1"/>
        <v>#REF!</v>
      </c>
      <c r="F13" s="50">
        <v>0</v>
      </c>
      <c r="G13" s="50"/>
      <c r="H13" s="50"/>
      <c r="I13" s="95" t="e">
        <f>IF(AND($I$3=42,OR($H$3=3,$H$3=9),OR($J$3&lt;&gt;"DA",$K$3&lt;&gt;"NE",$L$3&lt;&gt;"NE",$M$3&lt;&gt;"NE",$N$3&lt;&gt;"NE")),1,0)</f>
        <v>#REF!</v>
      </c>
      <c r="J13" s="95" t="e">
        <f>IF(AND($I$3=42,$H$3=6,OR($J$3&lt;&gt;"DA",$K$3&lt;&gt;"NE",$L$3&lt;&gt;"NE",$M$3&lt;&gt;"NE",$N$3&lt;&gt;"DA")),1,0)</f>
        <v>#REF!</v>
      </c>
      <c r="K13" s="95" t="e">
        <f>IF(AND($I$3=42,$H$3=12,OR($J$3&lt;&gt;"DA",$K$3&lt;&gt;"DA",$L$3&lt;&gt;"DA",$M$3&lt;&gt;"DA",$N$3&lt;&gt;"DA")),1,0)</f>
        <v>#REF!</v>
      </c>
      <c r="L13" s="50"/>
      <c r="M13" s="50"/>
      <c r="N13" s="50"/>
      <c r="O13" s="50"/>
      <c r="P13" s="50"/>
    </row>
    <row r="14" spans="1:17" ht="19.5" customHeight="1" x14ac:dyDescent="0.2">
      <c r="A14" s="386" t="s">
        <v>40</v>
      </c>
      <c r="B14" s="380"/>
      <c r="C14" s="381"/>
      <c r="D14" s="94"/>
      <c r="E14" s="50" t="e">
        <f>SUM(E15:E22)</f>
        <v>#REF!</v>
      </c>
      <c r="F14" s="50" t="e">
        <f>SUM(F15:F22)</f>
        <v>#REF!</v>
      </c>
      <c r="G14" s="50"/>
      <c r="H14" s="50"/>
      <c r="I14" s="50"/>
      <c r="J14" s="50"/>
      <c r="K14" s="50"/>
      <c r="L14" s="50"/>
      <c r="M14" s="50"/>
      <c r="N14" s="50"/>
      <c r="O14" s="50"/>
      <c r="P14" s="50"/>
    </row>
    <row r="15" spans="1:17" ht="57" customHeight="1" x14ac:dyDescent="0.2">
      <c r="A15" s="104">
        <v>1</v>
      </c>
      <c r="B15" s="105" t="e">
        <f t="shared" ref="B15:B18" si="2">IF(E15=1,"Pogreška",IF(F15=1,"Provjera","O.K."))</f>
        <v>#REF!</v>
      </c>
      <c r="C15" s="135" t="s">
        <v>3214</v>
      </c>
      <c r="D15" s="94"/>
      <c r="E15" s="50" t="e">
        <f>MAX(G15:K15)</f>
        <v>#REF!</v>
      </c>
      <c r="F15" s="50" t="e">
        <f>MAX(L15:O15)</f>
        <v>#REF!</v>
      </c>
      <c r="G15" s="95" t="e">
        <f>IF(AND(H3=12,J3="DA",M3="DA",OR(I3=11,I3=21,I3=22,I3=31,I3=41,I3=42),ABS(BILANCA!D171-'PR-RAS'!D651)&gt;0.001),1,0)</f>
        <v>#REF!</v>
      </c>
      <c r="H15" s="95" t="e">
        <f>IF(AND(H3=12,J3="DA",M3="DA",OR(I3=11,I3=21,I3=22,I3=31,I3=41,I3=42),ABS(BILANCA!E171-'PR-RAS'!E651)&gt;0.001),1,0)</f>
        <v>#REF!</v>
      </c>
      <c r="I15" s="50"/>
      <c r="J15" s="50"/>
      <c r="K15" s="50"/>
      <c r="L15" s="95" t="e">
        <f>IF(AND(H3=12,J3="DA",M3="DA",OR(I3=12,I3=13,I3=23),ABS(BILANCA!D171-'PR-RAS'!D651)&gt;0.001),1,0)</f>
        <v>#REF!</v>
      </c>
      <c r="M15" s="95" t="e">
        <f>IF(AND(H3=12,J3="DA",M3="DA",OR(I3=12,I3=13,I3=23),ABS(BILANCA!E171-'PR-RAS'!E651)&gt;0.001),1,0)</f>
        <v>#REF!</v>
      </c>
      <c r="N15" s="50"/>
      <c r="O15" s="50"/>
      <c r="P15" s="50"/>
    </row>
    <row r="16" spans="1:17" ht="42" customHeight="1" x14ac:dyDescent="0.2">
      <c r="A16" s="104">
        <v>2</v>
      </c>
      <c r="B16" s="105" t="e">
        <f t="shared" si="2"/>
        <v>#REF!</v>
      </c>
      <c r="C16" s="135" t="s">
        <v>3215</v>
      </c>
      <c r="D16" s="94"/>
      <c r="E16" s="50" t="e">
        <f>MAX(G16:K16)</f>
        <v>#REF!</v>
      </c>
      <c r="F16" s="50" t="e">
        <f>MAX(L16:O16)</f>
        <v>#REF!</v>
      </c>
      <c r="G16" s="95" t="e">
        <f>IF(AND(H3=12,J3="DA",M3="DA",OR(I3=11,I3=21,I3=22,I3=31,I3=41,I3=42),ABS(BILANCA!D70-'PR-RAS'!D656)&gt;0.001),1,0)</f>
        <v>#REF!</v>
      </c>
      <c r="H16" s="95" t="e">
        <f>IF(AND(H3=12,J3="DA",M3="DA",OR(I3=11,I3=21,I3=22,I3=31,I3=41,I3=42),ABS(BILANCA!E70-'PR-RAS'!E656)&gt;0.001),1,0)</f>
        <v>#REF!</v>
      </c>
      <c r="I16" s="108"/>
      <c r="J16" s="50"/>
      <c r="K16" s="50"/>
      <c r="L16" s="95" t="e">
        <f>IF(AND(H3=12,J3="DA",M3="DA",OR(I3=12,I3=13,I3=23),ABS(BILANCA!D70-'PR-RAS'!D656)&gt;0.001),1,0)</f>
        <v>#REF!</v>
      </c>
      <c r="M16" s="95" t="e">
        <f>IF(AND(H3=12,J3="DA",M3="DA",OR(I3=12,I3=13,I3=23),ABS(BILANCA!E70-'PR-RAS'!E656)&gt;0.001),1,0)</f>
        <v>#REF!</v>
      </c>
      <c r="N16" s="50"/>
      <c r="O16" s="50"/>
      <c r="P16" s="50"/>
    </row>
    <row r="17" spans="1:16" ht="48.75" customHeight="1" x14ac:dyDescent="0.2">
      <c r="A17" s="104">
        <v>3</v>
      </c>
      <c r="B17" s="105" t="e">
        <f t="shared" si="2"/>
        <v>#REF!</v>
      </c>
      <c r="C17" s="135" t="s">
        <v>3216</v>
      </c>
      <c r="D17" s="94"/>
      <c r="E17" s="50" t="e">
        <f t="shared" ref="E17:E18" si="3">MAX(G17:L17)</f>
        <v>#REF!</v>
      </c>
      <c r="F17" s="50">
        <v>0</v>
      </c>
      <c r="G17" s="109" t="e">
        <f>IF(AND(H3=12,J3="DA",M3="DA",BILANCA!D256-BILANCA!D260&gt;0.001,OR(ABS(BILANCA!D256-BILANCA!D260-'PR-RAS'!D649)&gt;0.001,ABS('PR-RAS'!D650)&gt;0.001)),1,0)</f>
        <v>#REF!</v>
      </c>
      <c r="H17" s="95" t="e">
        <f>IF(AND(H3=12,J3="DA",M3="DA",BILANCA!E256-BILANCA!E260&gt;0.001,OR(ABS(BILANCA!E256-BILANCA!E260-'PR-RAS'!E649)&gt;0.001,ABS('PR-RAS'!E650)&gt;0.001)),1,0)</f>
        <v>#REF!</v>
      </c>
      <c r="I17" s="110" t="e">
        <f>IF(AND(H3=12,J3="DA",M3="DA",BILANCA!D260-BILANCA!D256&gt;0.001,OR(ABS(BILANCA!D260-BILANCA!D256-'PR-RAS'!D650)&gt;0.001,ABS('PR-RAS'!D649)&gt;0.001)),1,0)</f>
        <v>#REF!</v>
      </c>
      <c r="J17" s="110" t="e">
        <f>IF(AND(H3=12,J3="DA",M3="DA",BILANCA!E260-BILANCA!E256&gt;0.001,OR(ABS(BILANCA!E260-BILANCA!E256-'PR-RAS'!E650)&gt;0.001,ABS('PR-RAS'!E649)&gt;0.001)),1,0)</f>
        <v>#REF!</v>
      </c>
      <c r="K17" s="50"/>
      <c r="L17" s="50"/>
      <c r="M17" s="50"/>
      <c r="N17" s="50"/>
      <c r="O17" s="50"/>
      <c r="P17" s="50"/>
    </row>
    <row r="18" spans="1:16" ht="43.5" customHeight="1" x14ac:dyDescent="0.2">
      <c r="A18" s="104">
        <v>4</v>
      </c>
      <c r="B18" s="105" t="e">
        <f t="shared" si="2"/>
        <v>#REF!</v>
      </c>
      <c r="C18" s="135" t="s">
        <v>3217</v>
      </c>
      <c r="D18" s="94"/>
      <c r="E18" s="50" t="e">
        <f t="shared" si="3"/>
        <v>#REF!</v>
      </c>
      <c r="F18" s="50">
        <v>0</v>
      </c>
      <c r="G18" s="109" t="e">
        <f>IF(AND(J3="DA",K3="DA",ABS('PR-RAS'!D423-'PR-RAS'!D250-'RAS-funkcijski'!D141)&gt;0.001),1,0)</f>
        <v>#REF!</v>
      </c>
      <c r="H18" s="236" t="e">
        <f>IF(AND(J3="DA",K3="DA",ABS('PR-RAS'!E423-'PR-RAS'!E250-'RAS-funkcijski'!E141)&gt;0.001),1,0)</f>
        <v>#REF!</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e">
        <f>IF(E21=1,"Pogreška",IF(F21=1,"Provjera","O.K."))</f>
        <v>#REF!</v>
      </c>
      <c r="C21" s="135" t="s">
        <v>3220</v>
      </c>
      <c r="D21" s="94"/>
      <c r="E21" s="50" t="e">
        <f>MAX(G21:K21)</f>
        <v>#REF!</v>
      </c>
      <c r="F21" s="50">
        <v>0</v>
      </c>
      <c r="G21" s="284" t="e">
        <f>IF(AND(H3=12, J3="DA", M3="DA", ABS(BILANCA!D274-'PR-RAS'!D304)&gt;0.001), 1, 0)</f>
        <v>#REF!</v>
      </c>
      <c r="H21" s="280" t="e">
        <f>IF(AND(H3=12, J3="DA", M3="DA", ABS(BILANCA!E274-'PR-RAS'!E304)&gt;0.001), 1, 0)</f>
        <v>#REF!</v>
      </c>
      <c r="I21" s="50"/>
      <c r="J21" s="50"/>
      <c r="K21" s="50"/>
      <c r="L21" s="50"/>
      <c r="M21" s="50"/>
      <c r="N21" s="50"/>
      <c r="O21" s="50"/>
      <c r="P21" s="50"/>
    </row>
    <row r="22" spans="1:16" ht="25.15" customHeight="1" x14ac:dyDescent="0.2">
      <c r="A22" s="104">
        <v>8</v>
      </c>
      <c r="B22" s="105" t="e">
        <f>IF(E22=1,"Pogreška",IF(F22=1,"Provjera","O.K."))</f>
        <v>#REF!</v>
      </c>
      <c r="C22" s="135" t="s">
        <v>3221</v>
      </c>
      <c r="D22" s="94"/>
      <c r="E22" s="50" t="e">
        <f>MAX(G22:K22)</f>
        <v>#REF!</v>
      </c>
      <c r="F22" s="50">
        <v>0</v>
      </c>
      <c r="G22" s="284" t="e">
        <f>IF(AND(H3=12, J3="DA", M3="DA", ABS(BILANCA!D291-'PR-RAS'!D421)&gt;0.001), 1, 0)</f>
        <v>#REF!</v>
      </c>
      <c r="H22" s="280" t="e">
        <f>IF(AND(H3=12, J3="DA", M3="DA", ABS(BILANCA!E291-'PR-RAS'!E421)&gt;0.001), 1, 0)</f>
        <v>#REF!</v>
      </c>
      <c r="I22" s="50"/>
      <c r="J22" s="50"/>
      <c r="K22" s="50"/>
      <c r="L22" s="50"/>
      <c r="M22" s="50"/>
      <c r="N22" s="50"/>
      <c r="O22" s="50"/>
      <c r="P22" s="50"/>
    </row>
    <row r="23" spans="1:16" ht="19.5" customHeight="1" x14ac:dyDescent="0.2">
      <c r="A23" s="379" t="s">
        <v>3222</v>
      </c>
      <c r="B23" s="380"/>
      <c r="C23" s="381"/>
      <c r="D23" s="94"/>
      <c r="E23" s="50" t="e">
        <f>SUM(E24:E297)</f>
        <v>#REF!</v>
      </c>
      <c r="F23" s="50" t="e">
        <f>SUM(F24:F297)</f>
        <v>#REF!</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0</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3439</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Provjera</v>
      </c>
      <c r="C241" s="90" t="s">
        <v>3440</v>
      </c>
      <c r="D241" s="94"/>
      <c r="E241" s="50">
        <f t="shared" si="17"/>
        <v>0</v>
      </c>
      <c r="F241" s="50">
        <f t="shared" si="18"/>
        <v>1</v>
      </c>
      <c r="G241" s="50"/>
      <c r="H241" s="50"/>
      <c r="I241" s="50"/>
      <c r="J241" s="50"/>
      <c r="K241" s="50"/>
      <c r="L241" s="50">
        <f>IF(AND('PR-RAS'!D195&gt;0,'PR-RAS'!D741=0),1,0)</f>
        <v>0</v>
      </c>
      <c r="M241" s="50">
        <f>IF(AND('PR-RAS'!E195&gt;0,'PR-RAS'!E741=0),1,0)</f>
        <v>1</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0</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Provjera</v>
      </c>
      <c r="C267" s="90" t="s">
        <v>3466</v>
      </c>
      <c r="D267" s="94"/>
      <c r="E267" s="50">
        <f t="shared" si="17"/>
        <v>0</v>
      </c>
      <c r="F267" s="50">
        <f t="shared" si="18"/>
        <v>1</v>
      </c>
      <c r="G267" s="50"/>
      <c r="H267" s="50"/>
      <c r="I267" s="50"/>
      <c r="J267" s="50"/>
      <c r="K267" s="50"/>
      <c r="L267" s="50">
        <f>IF(AND('PR-RAS'!D510&gt;0,'PR-RAS'!D924=0),1,0)</f>
        <v>1</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Provjera</v>
      </c>
      <c r="C289" s="90" t="s">
        <v>3488</v>
      </c>
      <c r="D289" s="94"/>
      <c r="E289" s="50">
        <f t="shared" si="17"/>
        <v>0</v>
      </c>
      <c r="F289" s="50">
        <f t="shared" si="18"/>
        <v>1</v>
      </c>
      <c r="G289" s="50"/>
      <c r="H289" s="50"/>
      <c r="I289" s="50"/>
      <c r="J289" s="50"/>
      <c r="K289" s="50"/>
      <c r="L289" s="50">
        <f>IF(AND('PR-RAS'!D617&gt;0,'PR-RAS'!D992=0),1,0)</f>
        <v>1</v>
      </c>
      <c r="M289" s="50">
        <f>IF(AND('PR-RAS'!E617&gt;0,'PR-RAS'!E992=0),1,0)</f>
        <v>1</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e">
        <f t="shared" si="16"/>
        <v>#REF!</v>
      </c>
      <c r="C293" s="90" t="s">
        <v>3492</v>
      </c>
      <c r="D293" s="94"/>
      <c r="E293" s="50">
        <f t="shared" si="17"/>
        <v>0</v>
      </c>
      <c r="F293" s="50" t="e">
        <f t="shared" si="18"/>
        <v>#REF!</v>
      </c>
      <c r="G293" s="50"/>
      <c r="H293" s="50"/>
      <c r="I293" s="50"/>
      <c r="J293" s="50"/>
      <c r="K293" s="50"/>
      <c r="L293" s="50" t="e">
        <f>IF(AND(J3="DA",MAX('PR-RAS'!D653:D655)=0,MIN('PR-RAS'!D653:D655)=0),1,0)</f>
        <v>#REF!</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e">
        <f>IF(E295=1,"Pogreška",IF(F295=1,"Provjera","O.K."))</f>
        <v>#REF!</v>
      </c>
      <c r="C295" s="135" t="s">
        <v>3494</v>
      </c>
      <c r="D295" s="94"/>
      <c r="E295" s="50" t="e">
        <f t="shared" si="17"/>
        <v>#REF!</v>
      </c>
      <c r="F295" s="50">
        <f>MAX(L295:O295)</f>
        <v>0</v>
      </c>
      <c r="G295" s="50" t="e">
        <f>IF(AND(J3="DA",OR(ISBLANK('PR-RAS'!D302),ISBLANK('PR-RAS'!D419),ISBLANK('PR-RAS'!D641),ISBLANK('PR-RAS'!D303),ISBLANK('PR-RAS'!D420),ISBLANK('PR-RAS'!D642))),1,0)</f>
        <v>#REF!</v>
      </c>
      <c r="H295" s="50" t="e">
        <f>IF(AND(J3="DA",OR(ISBLANK('PR-RAS'!E302),ISBLANK('PR-RAS'!E419),ISBLANK('PR-RAS'!E641),ISBLANK('PR-RAS'!E303),ISBLANK('PR-RAS'!E420),ISBLANK('PR-RAS'!E642))),1,0)</f>
        <v>#REF!</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9" t="s">
        <v>32</v>
      </c>
      <c r="B298" s="380"/>
      <c r="C298" s="381"/>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9" t="s">
        <v>37</v>
      </c>
      <c r="B341" s="380"/>
      <c r="C341" s="381"/>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9" t="s">
        <v>36</v>
      </c>
      <c r="B344" s="380"/>
      <c r="C344" s="381"/>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9" t="s">
        <v>3540</v>
      </c>
      <c r="B346" s="380"/>
      <c r="C346" s="381"/>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cp:lastModifiedBy>
  <cp:lastPrinted>2025-07-10T06:55:32Z</cp:lastPrinted>
  <dcterms:created xsi:type="dcterms:W3CDTF">2022-04-01T05:14:30Z</dcterms:created>
  <dcterms:modified xsi:type="dcterms:W3CDTF">2025-07-18T11:26:26Z</dcterms:modified>
</cp:coreProperties>
</file>